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V:\Sogent\Dochter\MIO\Opdracht\PPS - Concessie\1_SEL\1_selectieleidraad\bijlagen\"/>
    </mc:Choice>
  </mc:AlternateContent>
  <xr:revisionPtr revIDLastSave="0" documentId="13_ncr:1_{E22996D9-9BA7-4F58-8611-16BB7EFE3A32}" xr6:coauthVersionLast="47" xr6:coauthVersionMax="47" xr10:uidLastSave="{00000000-0000-0000-0000-000000000000}"/>
  <bookViews>
    <workbookView xWindow="-120" yWindow="-120" windowWidth="29040" windowHeight="15720" xr2:uid="{00000000-000D-0000-FFFF-FFFF00000000}"/>
  </bookViews>
  <sheets>
    <sheet name="Blad1" sheetId="1" r:id="rId1"/>
    <sheet name="Blad2" sheetId="2" r:id="rId2"/>
    <sheet name="Blad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89" i="1" l="1"/>
  <c r="N89" i="1"/>
  <c r="M89" i="1"/>
  <c r="L89" i="1"/>
  <c r="K89" i="1"/>
  <c r="J89" i="1" s="1"/>
  <c r="E86" i="1" s="1"/>
  <c r="O88" i="1"/>
  <c r="N88" i="1"/>
  <c r="M88" i="1"/>
  <c r="L88" i="1"/>
  <c r="K88" i="1"/>
  <c r="G80" i="1"/>
  <c r="O79" i="1"/>
  <c r="N79" i="1"/>
  <c r="M79" i="1"/>
  <c r="L79" i="1"/>
  <c r="K79" i="1"/>
  <c r="J79" i="1" s="1"/>
  <c r="E76" i="1" s="1"/>
  <c r="O78" i="1"/>
  <c r="N78" i="1"/>
  <c r="M78" i="1"/>
  <c r="L78" i="1"/>
  <c r="K78" i="1"/>
  <c r="J78" i="1" s="1"/>
  <c r="E75" i="1" s="1"/>
  <c r="O77" i="1"/>
  <c r="N77" i="1"/>
  <c r="M77" i="1"/>
  <c r="L77" i="1"/>
  <c r="K77" i="1"/>
  <c r="H63" i="1"/>
  <c r="O55" i="1"/>
  <c r="N55" i="1"/>
  <c r="M55" i="1"/>
  <c r="L55" i="1"/>
  <c r="K55" i="1"/>
  <c r="J55" i="1" s="1"/>
  <c r="E51" i="1" s="1"/>
  <c r="O54" i="1"/>
  <c r="N54" i="1"/>
  <c r="M54" i="1"/>
  <c r="L54" i="1"/>
  <c r="K54" i="1"/>
  <c r="J54" i="1" s="1"/>
  <c r="E50" i="1" s="1"/>
  <c r="O53" i="1"/>
  <c r="N53" i="1"/>
  <c r="M53" i="1"/>
  <c r="L53" i="1"/>
  <c r="K53" i="1"/>
  <c r="J53" i="1" s="1"/>
  <c r="E49" i="1" s="1"/>
  <c r="O52" i="1"/>
  <c r="N52" i="1"/>
  <c r="M52" i="1"/>
  <c r="L52" i="1"/>
  <c r="K52" i="1"/>
  <c r="D50" i="1"/>
  <c r="O37" i="1"/>
  <c r="N37" i="1"/>
  <c r="M37" i="1"/>
  <c r="L37" i="1"/>
  <c r="K37" i="1"/>
  <c r="J37" i="1" s="1"/>
  <c r="E33" i="1" s="1"/>
  <c r="O36" i="1"/>
  <c r="N36" i="1"/>
  <c r="M36" i="1"/>
  <c r="L36" i="1"/>
  <c r="K36" i="1"/>
  <c r="O35" i="1"/>
  <c r="N35" i="1"/>
  <c r="M35" i="1"/>
  <c r="L35" i="1"/>
  <c r="K35" i="1"/>
  <c r="J35" i="1" s="1"/>
  <c r="E31" i="1" s="1"/>
  <c r="O34" i="1"/>
  <c r="N34" i="1"/>
  <c r="M34" i="1"/>
  <c r="L34" i="1"/>
  <c r="K34" i="1"/>
  <c r="H26" i="1"/>
  <c r="H59" i="1" s="1"/>
  <c r="H25" i="1"/>
  <c r="H70" i="1" s="1"/>
  <c r="H24" i="1"/>
  <c r="H93" i="1" s="1"/>
  <c r="O22" i="1"/>
  <c r="N22" i="1"/>
  <c r="M22" i="1"/>
  <c r="L22" i="1"/>
  <c r="K22" i="1"/>
  <c r="O21" i="1"/>
  <c r="N21" i="1"/>
  <c r="M21" i="1"/>
  <c r="L21" i="1"/>
  <c r="K21" i="1"/>
  <c r="J36" i="1" l="1"/>
  <c r="E32" i="1" s="1"/>
  <c r="J22" i="1"/>
  <c r="E20" i="1" s="1"/>
  <c r="D31" i="1"/>
  <c r="D49" i="1"/>
  <c r="H61" i="1"/>
  <c r="H71" i="1"/>
  <c r="H82" i="1"/>
  <c r="H39" i="1"/>
  <c r="D33" i="1"/>
  <c r="H62" i="1"/>
  <c r="D75" i="1"/>
  <c r="D86" i="1"/>
  <c r="H41" i="1"/>
  <c r="D51" i="1"/>
  <c r="H66" i="1"/>
  <c r="H43" i="1"/>
  <c r="H57" i="1"/>
  <c r="H67" i="1"/>
  <c r="H40" i="1"/>
  <c r="H44" i="1"/>
  <c r="H58" i="1"/>
  <c r="H69" i="1"/>
  <c r="H91" i="1"/>
  <c r="H65" i="1"/>
  <c r="D76" i="1"/>
  <c r="D32" i="1"/>
  <c r="H45" i="1"/>
  <c r="H81" i="1"/>
</calcChain>
</file>

<file path=xl/sharedStrings.xml><?xml version="1.0" encoding="utf-8"?>
<sst xmlns="http://schemas.openxmlformats.org/spreadsheetml/2006/main" count="91" uniqueCount="65">
  <si>
    <r>
      <t xml:space="preserve">BELANGRIJK: Deze bijlage dient </t>
    </r>
    <r>
      <rPr>
        <u/>
        <sz val="11"/>
        <color rgb="FFFF0000"/>
        <rFont val="Arial"/>
        <family val="2"/>
        <scheme val="minor"/>
      </rPr>
      <t>verplicht als Excel-file</t>
    </r>
    <r>
      <rPr>
        <sz val="11"/>
        <color rgb="FFFF0000"/>
        <rFont val="Arial"/>
        <family val="2"/>
        <scheme val="minor"/>
      </rPr>
      <t xml:space="preserve"> digitaal aan sogent terugbezorgd te worden.</t>
    </r>
  </si>
  <si>
    <t>OPMERKINGEN</t>
  </si>
  <si>
    <t>zijn cellen in te vullen door PV van sogent</t>
  </si>
  <si>
    <t>FINANCIELE DRAAGKRACHT - UITSLUITINGSCRITERIUM</t>
  </si>
  <si>
    <t>sogent Dossiercode</t>
  </si>
  <si>
    <t>COORDINATEN INSCHRIJVER</t>
  </si>
  <si>
    <t>naam inschrijver (consortium)</t>
  </si>
  <si>
    <t>contactpersoon &amp; contactadres</t>
  </si>
  <si>
    <t>Ingeval van consortium (THV, …)</t>
  </si>
  <si>
    <t>Naam Lid 1</t>
  </si>
  <si>
    <t>Lid 1</t>
  </si>
  <si>
    <t>Naam Lid 2</t>
  </si>
  <si>
    <t>Lid 2</t>
  </si>
  <si>
    <t>Naam Lid 3</t>
  </si>
  <si>
    <t>Lid 3</t>
  </si>
  <si>
    <t>Naam Lid 4</t>
  </si>
  <si>
    <t>Lid 4</t>
  </si>
  <si>
    <t>Handtekening(en)</t>
  </si>
  <si>
    <t>naam, functie en handtekening van gemachtigd persoon of personen</t>
  </si>
  <si>
    <t>Naam Lid 5</t>
  </si>
  <si>
    <t>Lid 5</t>
  </si>
  <si>
    <t xml:space="preserve">NOOT:  </t>
  </si>
  <si>
    <t>- Indien kandidatuur wordt ingediend door één firma, zal enkel de vakken voor Lid 1 worden ingevuld.</t>
  </si>
  <si>
    <t>Datum</t>
  </si>
  <si>
    <t>- Indien kandidatuur wordt ingediend door een consortium dan zullen de overeenstemmende vakken verplicht worden ingevuld hetzij afzonderlijk door de leden van het consortium indien zij voldoen aan de vereisten inzake financiële draagkracht, hetzij door het lid dat zich solidair verantwoordelijk stelt ten aanzien van sogent indien dit niet het geval is.</t>
  </si>
  <si>
    <t>MEEST RECENTE JAARREKENING</t>
  </si>
  <si>
    <t>- Alle cijfers dienen aangetoond te kunnen worden door jaarrekeningen (of officiële balansen indien geen jaarrekeningen bestaan).</t>
  </si>
  <si>
    <t>OMZET</t>
  </si>
  <si>
    <t>GEMIDDELDE JAARLIJKSE OMZET</t>
  </si>
  <si>
    <t>OMZET (code 70)</t>
  </si>
  <si>
    <t>van de voorbije 3 boekjaren</t>
  </si>
  <si>
    <t xml:space="preserve">minstens </t>
  </si>
  <si>
    <t>Boekjaar 1</t>
  </si>
  <si>
    <t>Boekjaar 2</t>
  </si>
  <si>
    <t>Boekjaar 3</t>
  </si>
  <si>
    <t>NOOT: Meest recente jaarrekening is boekjaar 1</t>
  </si>
  <si>
    <t>SOLVABILITEIT RATIO</t>
  </si>
  <si>
    <t>VERHOUDING EIGEN VERMOGEN / VREEMD VERMOGEN</t>
  </si>
  <si>
    <t>EIGEN VERMOGEN (code 10/15) / VREEMD VERMOGEN (code 17/49)</t>
  </si>
  <si>
    <t>voor de laatste 3 boekjaren</t>
  </si>
  <si>
    <t xml:space="preserve">minimaal </t>
  </si>
  <si>
    <t>EIGEN VERMOGEN (code 10/15)</t>
  </si>
  <si>
    <t>VREEMD VERMOGEN (code 17/49)</t>
  </si>
  <si>
    <t>SOM KAPITAAL + WETTELIJKE RESERVES + BESCHIKBARE RESERVES ± OVERGEDRAGEN WINST of VERLIES</t>
  </si>
  <si>
    <t>KAPITAAL (code 10) + WETTELIJKE RESERVES (code 130) + BESCHIKBARE RESERVES (code 133)</t>
  </si>
  <si>
    <t>± OVERGEDRAGEN WINST (code 141) of VERLIES (code 141)</t>
  </si>
  <si>
    <t>NOOT: Winst wordt als positief bedrag, verlies als negatief bedrag ingegegeven.</t>
  </si>
  <si>
    <t>KAPITAAL (code 10)</t>
  </si>
  <si>
    <t>WETTELIJKE RESERVES (code 130)</t>
  </si>
  <si>
    <t>BESCHIKBARE RESERVES (code 133)</t>
  </si>
  <si>
    <t>OVERGEDRAGEN WINST (code 140) resp. VERLIES (code 141)</t>
  </si>
  <si>
    <t>RENTABILITEIT RATIO</t>
  </si>
  <si>
    <t>WINST VOOR BELASTINGEN</t>
  </si>
  <si>
    <t>WINST VOOR BELASTINGEN (code 9903)</t>
  </si>
  <si>
    <t>voor de laatste 2 boekjaren</t>
  </si>
  <si>
    <t>LIQUIDITEIT RATIO</t>
  </si>
  <si>
    <t>VERHOUDING VLOTTENDE ACTIVA / SCHULDEN</t>
  </si>
  <si>
    <t>VLOTTENDE ACTIVA (code 29/58) / SCHULDEN (code 42/48)</t>
  </si>
  <si>
    <t>voor het laatste boekjaar</t>
  </si>
  <si>
    <t>VLOTTENDE ACTIVA (code 29/58)</t>
  </si>
  <si>
    <t>SCHULDEN (code 42/48)</t>
  </si>
  <si>
    <t>Velden verplicht in te vullen door Inschrijver/Kandidaat</t>
  </si>
  <si>
    <t>2024/002 - Aanstellen consortium voor een concessie opdracht voor een (watergebonden) logistieke ontwikkeling op de UCB-site</t>
  </si>
  <si>
    <t>BIJLAGE nr 3</t>
  </si>
  <si>
    <t>UCBALG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</si>
</sst>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 #,##0_ ;_ * \-#,##0_ ;_ * &quot;-&quot;_ ;_ @_ "/>
    <numFmt numFmtId="165" formatCode="_ * #,##0.00_ ;_ * \-#,##0.00_ ;_ * &quot;-&quot;??_ ;_ @_ "/>
    <numFmt numFmtId="166" formatCode="[$-F800]dddd\,\ mmmm\ dd\,\ yyyy"/>
    <numFmt numFmtId="167" formatCode="#,##0_-\ [$€-1];#,##0\-\ [$€-1]"/>
    <numFmt numFmtId="168" formatCode="#,##0_ ;\-#,##0\ "/>
  </numFmts>
  <fonts count="29" x14ac:knownFonts="1">
    <font>
      <sz val="11"/>
      <color theme="1"/>
      <name val="Arial"/>
      <family val="2"/>
      <scheme val="minor"/>
    </font>
    <font>
      <sz val="11"/>
      <color theme="1"/>
      <name val="Arial"/>
      <family val="2"/>
      <scheme val="minor"/>
    </font>
    <font>
      <sz val="11"/>
      <color rgb="FFFF0000"/>
      <name val="Arial"/>
      <family val="2"/>
      <scheme val="minor"/>
    </font>
    <font>
      <sz val="9"/>
      <color indexed="8"/>
      <name val="Arial"/>
      <family val="2"/>
      <scheme val="minor"/>
    </font>
    <font>
      <u/>
      <sz val="11"/>
      <color rgb="FFFF0000"/>
      <name val="Arial"/>
      <family val="2"/>
      <scheme val="minor"/>
    </font>
    <font>
      <u/>
      <sz val="9"/>
      <color rgb="FFFF0000"/>
      <name val="Arial"/>
      <family val="2"/>
      <scheme val="minor"/>
    </font>
    <font>
      <b/>
      <sz val="14"/>
      <color theme="7" tint="-0.249977111117893"/>
      <name val="Arial"/>
      <family val="2"/>
      <scheme val="minor"/>
    </font>
    <font>
      <b/>
      <sz val="12"/>
      <name val="Arial"/>
      <family val="2"/>
      <scheme val="minor"/>
    </font>
    <font>
      <b/>
      <sz val="8"/>
      <color rgb="FFFF0000"/>
      <name val="Arial"/>
      <family val="2"/>
      <scheme val="minor"/>
    </font>
    <font>
      <i/>
      <sz val="8"/>
      <color rgb="FF7030A0"/>
      <name val="Calibri"/>
      <family val="2"/>
    </font>
    <font>
      <sz val="9"/>
      <color theme="1"/>
      <name val="Arial"/>
      <family val="2"/>
      <scheme val="minor"/>
    </font>
    <font>
      <b/>
      <sz val="12"/>
      <color theme="7" tint="-0.249977111117893"/>
      <name val="Arial"/>
      <family val="2"/>
      <scheme val="minor"/>
    </font>
    <font>
      <b/>
      <u/>
      <sz val="14"/>
      <color theme="1"/>
      <name val="Arial"/>
      <family val="2"/>
      <scheme val="minor"/>
    </font>
    <font>
      <sz val="8"/>
      <color theme="1"/>
      <name val="Arial"/>
      <family val="2"/>
      <scheme val="minor"/>
    </font>
    <font>
      <sz val="9"/>
      <color rgb="FF7030A0"/>
      <name val="Arial"/>
      <family val="2"/>
      <scheme val="minor"/>
    </font>
    <font>
      <i/>
      <sz val="8"/>
      <color rgb="FFFF0000"/>
      <name val="Calibri"/>
      <family val="2"/>
    </font>
    <font>
      <b/>
      <sz val="11"/>
      <color indexed="8"/>
      <name val="Arial"/>
      <family val="2"/>
      <scheme val="minor"/>
    </font>
    <font>
      <b/>
      <sz val="10"/>
      <color indexed="8"/>
      <name val="Arial"/>
      <family val="2"/>
      <scheme val="minor"/>
    </font>
    <font>
      <b/>
      <sz val="9"/>
      <color indexed="8"/>
      <name val="Arial"/>
      <family val="2"/>
      <scheme val="minor"/>
    </font>
    <font>
      <i/>
      <sz val="9"/>
      <color indexed="8"/>
      <name val="Arial"/>
      <family val="2"/>
      <scheme val="minor"/>
    </font>
    <font>
      <b/>
      <u/>
      <sz val="11"/>
      <color indexed="8"/>
      <name val="Arial"/>
      <family val="2"/>
      <scheme val="minor"/>
    </font>
    <font>
      <sz val="10"/>
      <color indexed="8"/>
      <name val="Arial"/>
      <family val="2"/>
      <scheme val="minor"/>
    </font>
    <font>
      <sz val="10"/>
      <color rgb="FF7030A0"/>
      <name val="Arial"/>
      <family val="2"/>
      <scheme val="minor"/>
    </font>
    <font>
      <sz val="9"/>
      <color theme="0" tint="-0.14999847407452621"/>
      <name val="Arial"/>
      <family val="2"/>
      <scheme val="minor"/>
    </font>
    <font>
      <i/>
      <sz val="8"/>
      <color indexed="8"/>
      <name val="Arial"/>
      <family val="2"/>
      <scheme val="minor"/>
    </font>
    <font>
      <i/>
      <sz val="10"/>
      <color indexed="8"/>
      <name val="Arial"/>
      <family val="2"/>
      <scheme val="minor"/>
    </font>
    <font>
      <b/>
      <i/>
      <sz val="11"/>
      <color indexed="8"/>
      <name val="Arial"/>
      <family val="2"/>
      <scheme val="minor"/>
    </font>
    <font>
      <sz val="8"/>
      <color indexed="8"/>
      <name val="Arial"/>
      <family val="2"/>
      <scheme val="minor"/>
    </font>
    <font>
      <i/>
      <sz val="9"/>
      <color theme="4"/>
      <name val="Arial"/>
      <family val="2"/>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59999389629810485"/>
        <bgColor indexed="64"/>
      </patternFill>
    </fill>
  </fills>
  <borders count="14">
    <border>
      <left/>
      <right/>
      <top/>
      <bottom/>
      <diagonal/>
    </border>
    <border>
      <left style="thin">
        <color theme="6" tint="-0.24994659260841701"/>
      </left>
      <right style="thin">
        <color theme="6" tint="-0.24994659260841701"/>
      </right>
      <top style="thin">
        <color theme="6" tint="-0.24994659260841701"/>
      </top>
      <bottom style="thin">
        <color theme="6" tint="-0.24994659260841701"/>
      </bottom>
      <diagonal/>
    </border>
    <border>
      <left style="thin">
        <color theme="6" tint="-0.24994659260841701"/>
      </left>
      <right/>
      <top style="thin">
        <color theme="6" tint="-0.24994659260841701"/>
      </top>
      <bottom/>
      <diagonal/>
    </border>
    <border>
      <left/>
      <right/>
      <top style="thin">
        <color theme="6" tint="-0.24994659260841701"/>
      </top>
      <bottom/>
      <diagonal/>
    </border>
    <border>
      <left/>
      <right style="thin">
        <color theme="6" tint="-0.24994659260841701"/>
      </right>
      <top style="thin">
        <color theme="6" tint="-0.24994659260841701"/>
      </top>
      <bottom/>
      <diagonal/>
    </border>
    <border>
      <left style="thin">
        <color theme="6" tint="-0.24994659260841701"/>
      </left>
      <right/>
      <top/>
      <bottom/>
      <diagonal/>
    </border>
    <border>
      <left/>
      <right style="thin">
        <color theme="6" tint="-0.24994659260841701"/>
      </right>
      <top/>
      <bottom/>
      <diagonal/>
    </border>
    <border>
      <left style="thin">
        <color theme="6" tint="-0.24994659260841701"/>
      </left>
      <right/>
      <top style="thin">
        <color theme="6" tint="-0.24994659260841701"/>
      </top>
      <bottom style="thin">
        <color theme="6" tint="-0.24994659260841701"/>
      </bottom>
      <diagonal/>
    </border>
    <border>
      <left/>
      <right/>
      <top style="thin">
        <color theme="6" tint="-0.24994659260841701"/>
      </top>
      <bottom style="thin">
        <color theme="6" tint="-0.24994659260841701"/>
      </bottom>
      <diagonal/>
    </border>
    <border>
      <left/>
      <right style="thin">
        <color theme="6" tint="-0.24994659260841701"/>
      </right>
      <top style="thin">
        <color theme="6" tint="-0.24994659260841701"/>
      </top>
      <bottom style="thin">
        <color theme="6" tint="-0.24994659260841701"/>
      </bottom>
      <diagonal/>
    </border>
    <border>
      <left style="thin">
        <color theme="6" tint="-0.24994659260841701"/>
      </left>
      <right/>
      <top/>
      <bottom style="thin">
        <color theme="6" tint="-0.24994659260841701"/>
      </bottom>
      <diagonal/>
    </border>
    <border>
      <left/>
      <right/>
      <top/>
      <bottom style="thin">
        <color theme="6" tint="-0.24994659260841701"/>
      </bottom>
      <diagonal/>
    </border>
    <border>
      <left/>
      <right style="thin">
        <color theme="6" tint="-0.24994659260841701"/>
      </right>
      <top/>
      <bottom style="thin">
        <color theme="6" tint="-0.24994659260841701"/>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76">
    <xf numFmtId="0" fontId="0" fillId="0" borderId="0" xfId="0"/>
    <xf numFmtId="0" fontId="3" fillId="0" borderId="0" xfId="0" applyFont="1" applyAlignment="1">
      <alignment vertical="center"/>
    </xf>
    <xf numFmtId="43" fontId="3" fillId="0" borderId="0" xfId="1" applyFont="1" applyFill="1" applyAlignment="1" applyProtection="1">
      <alignment vertical="center"/>
    </xf>
    <xf numFmtId="0" fontId="3" fillId="0" borderId="0" xfId="0" applyFont="1" applyAlignment="1">
      <alignment horizontal="center" vertical="center"/>
    </xf>
    <xf numFmtId="0" fontId="2" fillId="0" borderId="0" xfId="0" applyFont="1" applyAlignment="1">
      <alignment horizontal="right" vertical="top"/>
    </xf>
    <xf numFmtId="0" fontId="5" fillId="0" borderId="0" xfId="0" applyFont="1" applyAlignment="1">
      <alignment vertical="center"/>
    </xf>
    <xf numFmtId="0" fontId="6" fillId="0" borderId="0" xfId="0" applyFont="1" applyAlignment="1" applyProtection="1">
      <alignment horizontal="left" vertical="center"/>
      <protection locked="0"/>
    </xf>
    <xf numFmtId="0" fontId="7" fillId="0" borderId="0" xfId="0" applyFont="1" applyAlignment="1" applyProtection="1">
      <alignment horizontal="left" vertical="center"/>
      <protection locked="0"/>
    </xf>
    <xf numFmtId="0" fontId="8" fillId="0" borderId="0" xfId="0" applyFont="1" applyAlignment="1">
      <alignment horizontal="center" vertical="center"/>
    </xf>
    <xf numFmtId="0" fontId="9" fillId="2" borderId="0" xfId="0" applyFont="1" applyFill="1" applyAlignment="1">
      <alignment horizontal="left" vertical="center"/>
    </xf>
    <xf numFmtId="0" fontId="10" fillId="0" borderId="0" xfId="0" applyFont="1" applyAlignment="1">
      <alignment horizontal="left" vertical="center"/>
    </xf>
    <xf numFmtId="0" fontId="10" fillId="0" borderId="0" xfId="0" applyFont="1" applyAlignment="1">
      <alignment vertical="center"/>
    </xf>
    <xf numFmtId="0" fontId="8" fillId="0" borderId="0" xfId="0" applyFont="1" applyAlignment="1">
      <alignment horizontal="left" vertical="center"/>
    </xf>
    <xf numFmtId="0" fontId="11" fillId="0" borderId="0" xfId="0" applyFont="1" applyAlignment="1" applyProtection="1">
      <alignment horizontal="left" vertical="center"/>
      <protection locked="0"/>
    </xf>
    <xf numFmtId="0" fontId="12" fillId="0" borderId="0" xfId="0" applyFont="1" applyAlignment="1">
      <alignment horizontal="left" vertical="center"/>
    </xf>
    <xf numFmtId="43" fontId="10" fillId="0" borderId="0" xfId="1" applyFont="1" applyAlignment="1" applyProtection="1">
      <alignment horizontal="left" vertical="center"/>
    </xf>
    <xf numFmtId="0" fontId="13" fillId="0" borderId="0" xfId="0" applyFont="1" applyAlignment="1">
      <alignment horizontal="left"/>
    </xf>
    <xf numFmtId="43" fontId="14" fillId="0" borderId="0" xfId="1" applyFont="1" applyAlignment="1" applyProtection="1">
      <alignment horizontal="left" vertical="center"/>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horizontal="right" vertical="center" indent="1"/>
    </xf>
    <xf numFmtId="0" fontId="18" fillId="0" borderId="0" xfId="0" applyFont="1" applyAlignment="1">
      <alignment horizontal="right" vertical="center"/>
    </xf>
    <xf numFmtId="0" fontId="19" fillId="0" borderId="0" xfId="0" applyFont="1"/>
    <xf numFmtId="0" fontId="19" fillId="0" borderId="0" xfId="0" quotePrefix="1" applyFont="1"/>
    <xf numFmtId="0" fontId="18" fillId="0" borderId="0" xfId="0" applyFont="1" applyAlignment="1">
      <alignment vertical="center"/>
    </xf>
    <xf numFmtId="1" fontId="0" fillId="3" borderId="1" xfId="1" applyNumberFormat="1" applyFont="1" applyFill="1" applyBorder="1" applyAlignment="1" applyProtection="1">
      <alignment horizontal="left" vertical="center" wrapText="1"/>
      <protection locked="0"/>
    </xf>
    <xf numFmtId="43" fontId="3" fillId="0" borderId="0" xfId="1" applyFont="1" applyAlignment="1" applyProtection="1">
      <alignment vertical="center"/>
    </xf>
    <xf numFmtId="0" fontId="20" fillId="0" borderId="0" xfId="0" applyFont="1" applyAlignment="1">
      <alignment vertical="center"/>
    </xf>
    <xf numFmtId="0" fontId="21" fillId="0" borderId="0" xfId="0" applyFont="1" applyAlignment="1">
      <alignment vertical="center"/>
    </xf>
    <xf numFmtId="0" fontId="3" fillId="0" borderId="0" xfId="0" applyFont="1" applyAlignment="1">
      <alignment horizontal="right" vertical="center"/>
    </xf>
    <xf numFmtId="0" fontId="14" fillId="0" borderId="0" xfId="0" applyFont="1" applyAlignment="1">
      <alignment horizontal="right" vertical="center"/>
    </xf>
    <xf numFmtId="167" fontId="22" fillId="0" borderId="0" xfId="1" applyNumberFormat="1" applyFont="1" applyFill="1" applyBorder="1" applyAlignment="1" applyProtection="1">
      <alignment horizontal="right" vertical="center" indent="2"/>
    </xf>
    <xf numFmtId="3" fontId="21" fillId="0" borderId="13" xfId="1" applyNumberFormat="1" applyFont="1" applyBorder="1" applyAlignment="1" applyProtection="1">
      <alignment horizontal="right" vertical="center" indent="1"/>
    </xf>
    <xf numFmtId="3" fontId="21" fillId="0" borderId="0" xfId="1" applyNumberFormat="1" applyFont="1" applyFill="1" applyBorder="1" applyAlignment="1" applyProtection="1">
      <alignment horizontal="right" vertical="center" indent="1"/>
    </xf>
    <xf numFmtId="0" fontId="3" fillId="0" borderId="0" xfId="0" applyFont="1" applyAlignment="1">
      <alignment horizontal="center" vertical="center" wrapText="1"/>
    </xf>
    <xf numFmtId="165" fontId="3" fillId="0" borderId="0" xfId="0" applyNumberFormat="1" applyFont="1" applyAlignment="1">
      <alignment vertical="center" wrapText="1"/>
    </xf>
    <xf numFmtId="0" fontId="23" fillId="0" borderId="0" xfId="0" applyFont="1" applyAlignment="1">
      <alignment vertical="center"/>
    </xf>
    <xf numFmtId="1" fontId="3" fillId="0" borderId="0" xfId="0" applyNumberFormat="1" applyFont="1" applyAlignment="1">
      <alignment vertical="center"/>
    </xf>
    <xf numFmtId="37" fontId="21" fillId="0" borderId="0" xfId="1" applyNumberFormat="1" applyFont="1" applyFill="1" applyBorder="1" applyAlignment="1" applyProtection="1">
      <alignment horizontal="right" vertical="center" indent="1"/>
    </xf>
    <xf numFmtId="164" fontId="0" fillId="3" borderId="1" xfId="1" applyNumberFormat="1" applyFont="1" applyFill="1" applyBorder="1" applyAlignment="1" applyProtection="1">
      <alignment vertical="center"/>
      <protection locked="0"/>
    </xf>
    <xf numFmtId="0" fontId="24" fillId="0" borderId="0" xfId="0" applyFont="1" applyAlignment="1">
      <alignment horizontal="left" vertical="center"/>
    </xf>
    <xf numFmtId="9" fontId="22" fillId="0" borderId="0" xfId="2" applyFont="1" applyFill="1" applyBorder="1" applyAlignment="1" applyProtection="1">
      <alignment horizontal="left" vertical="center" indent="1"/>
    </xf>
    <xf numFmtId="9" fontId="21" fillId="0" borderId="13" xfId="2" applyFont="1" applyBorder="1" applyAlignment="1" applyProtection="1">
      <alignment horizontal="right" vertical="center" indent="1"/>
    </xf>
    <xf numFmtId="0" fontId="18" fillId="0" borderId="0" xfId="0" quotePrefix="1" applyFont="1" applyAlignment="1">
      <alignment vertical="center"/>
    </xf>
    <xf numFmtId="0" fontId="24" fillId="0" borderId="0" xfId="0" applyFont="1" applyAlignment="1">
      <alignment vertical="center"/>
    </xf>
    <xf numFmtId="167" fontId="22" fillId="0" borderId="0" xfId="1" applyNumberFormat="1" applyFont="1" applyFill="1" applyBorder="1" applyAlignment="1" applyProtection="1">
      <alignment horizontal="left" vertical="center" indent="2"/>
    </xf>
    <xf numFmtId="168" fontId="22" fillId="0" borderId="0" xfId="1" applyNumberFormat="1" applyFont="1" applyFill="1" applyBorder="1" applyAlignment="1" applyProtection="1">
      <alignment horizontal="left" vertical="center" indent="2"/>
    </xf>
    <xf numFmtId="3" fontId="21" fillId="0" borderId="0" xfId="1" applyNumberFormat="1" applyFont="1" applyBorder="1" applyAlignment="1" applyProtection="1">
      <alignment horizontal="right" vertical="center" indent="1"/>
    </xf>
    <xf numFmtId="0" fontId="0" fillId="0" borderId="0" xfId="0" applyAlignment="1">
      <alignment vertical="center"/>
    </xf>
    <xf numFmtId="43" fontId="0" fillId="0" borderId="0" xfId="1" applyFont="1" applyAlignment="1" applyProtection="1">
      <alignment vertical="center"/>
    </xf>
    <xf numFmtId="43" fontId="25" fillId="3" borderId="2" xfId="1" applyFont="1" applyFill="1" applyBorder="1" applyAlignment="1" applyProtection="1">
      <alignment vertical="center" wrapText="1"/>
    </xf>
    <xf numFmtId="43" fontId="25" fillId="3" borderId="3" xfId="1" applyFont="1" applyFill="1" applyBorder="1" applyAlignment="1" applyProtection="1">
      <alignment vertical="center" wrapText="1"/>
    </xf>
    <xf numFmtId="43" fontId="26" fillId="3" borderId="4" xfId="1" applyFont="1" applyFill="1" applyBorder="1" applyAlignment="1" applyProtection="1">
      <alignment horizontal="right" vertical="center"/>
      <protection locked="0"/>
    </xf>
    <xf numFmtId="43" fontId="24" fillId="3" borderId="2" xfId="1" applyFont="1" applyFill="1" applyBorder="1" applyAlignment="1" applyProtection="1">
      <alignment vertical="center"/>
      <protection locked="0"/>
    </xf>
    <xf numFmtId="43" fontId="24" fillId="3" borderId="3" xfId="1" applyFont="1" applyFill="1" applyBorder="1" applyAlignment="1" applyProtection="1">
      <alignment vertical="center"/>
      <protection locked="0"/>
    </xf>
    <xf numFmtId="43" fontId="24" fillId="3" borderId="4" xfId="1" applyFont="1" applyFill="1" applyBorder="1" applyAlignment="1" applyProtection="1">
      <alignment vertical="center" wrapText="1"/>
      <protection locked="0"/>
    </xf>
    <xf numFmtId="166" fontId="1" fillId="3" borderId="7" xfId="1" applyNumberFormat="1" applyFont="1" applyFill="1" applyBorder="1" applyAlignment="1" applyProtection="1">
      <alignment horizontal="left" vertical="center" wrapText="1"/>
      <protection locked="0"/>
    </xf>
    <xf numFmtId="166" fontId="1" fillId="3" borderId="8" xfId="1" applyNumberFormat="1" applyFont="1" applyFill="1" applyBorder="1" applyAlignment="1" applyProtection="1">
      <alignment horizontal="left" vertical="center" wrapText="1"/>
      <protection locked="0"/>
    </xf>
    <xf numFmtId="43" fontId="1" fillId="3" borderId="9" xfId="1" applyFont="1" applyFill="1" applyBorder="1" applyAlignment="1" applyProtection="1">
      <alignment horizontal="left" vertical="center" wrapText="1"/>
      <protection locked="0"/>
    </xf>
    <xf numFmtId="43" fontId="27" fillId="3" borderId="1" xfId="1" applyFont="1" applyFill="1" applyBorder="1" applyAlignment="1" applyProtection="1">
      <alignment horizontal="left" vertical="center"/>
    </xf>
    <xf numFmtId="0" fontId="28" fillId="0" borderId="0" xfId="0" applyFont="1" applyAlignment="1">
      <alignment vertical="center"/>
    </xf>
    <xf numFmtId="0" fontId="19" fillId="0" borderId="0" xfId="0" quotePrefix="1" applyFont="1" applyAlignment="1">
      <alignment wrapText="1"/>
    </xf>
    <xf numFmtId="0" fontId="0" fillId="0" borderId="0" xfId="0" applyAlignment="1">
      <alignment wrapText="1"/>
    </xf>
    <xf numFmtId="43" fontId="24" fillId="3" borderId="5" xfId="1" applyFont="1" applyFill="1" applyBorder="1" applyAlignment="1" applyProtection="1">
      <alignment horizontal="left" vertical="center" wrapText="1"/>
      <protection locked="0"/>
    </xf>
    <xf numFmtId="43" fontId="24" fillId="3" borderId="0" xfId="1" applyFont="1" applyFill="1" applyBorder="1" applyAlignment="1" applyProtection="1">
      <alignment horizontal="left" vertical="center" wrapText="1"/>
      <protection locked="0"/>
    </xf>
    <xf numFmtId="43" fontId="24" fillId="3" borderId="6" xfId="1" applyFont="1" applyFill="1" applyBorder="1" applyAlignment="1" applyProtection="1">
      <alignment horizontal="left" vertical="center" wrapText="1"/>
      <protection locked="0"/>
    </xf>
    <xf numFmtId="43" fontId="24" fillId="3" borderId="7" xfId="1" applyFont="1" applyFill="1" applyBorder="1" applyAlignment="1" applyProtection="1">
      <alignment horizontal="left" vertical="center" wrapText="1"/>
      <protection locked="0"/>
    </xf>
    <xf numFmtId="43" fontId="24" fillId="3" borderId="8" xfId="1" applyFont="1" applyFill="1" applyBorder="1" applyAlignment="1" applyProtection="1">
      <alignment horizontal="left" vertical="center" wrapText="1"/>
      <protection locked="0"/>
    </xf>
    <xf numFmtId="43" fontId="24" fillId="3" borderId="9" xfId="1" applyFont="1" applyFill="1" applyBorder="1" applyAlignment="1" applyProtection="1">
      <alignment horizontal="left" vertical="center" wrapText="1"/>
      <protection locked="0"/>
    </xf>
    <xf numFmtId="43" fontId="1" fillId="3" borderId="5" xfId="1" applyFont="1" applyFill="1" applyBorder="1" applyAlignment="1" applyProtection="1">
      <alignment horizontal="left" vertical="center" wrapText="1"/>
      <protection locked="0"/>
    </xf>
    <xf numFmtId="43" fontId="1" fillId="3" borderId="0" xfId="1" applyFont="1" applyFill="1" applyBorder="1" applyAlignment="1" applyProtection="1">
      <alignment horizontal="left" vertical="center" wrapText="1"/>
      <protection locked="0"/>
    </xf>
    <xf numFmtId="43" fontId="1" fillId="3" borderId="6" xfId="1" applyFont="1" applyFill="1" applyBorder="1" applyAlignment="1" applyProtection="1">
      <alignment horizontal="left" vertical="center" wrapText="1"/>
      <protection locked="0"/>
    </xf>
    <xf numFmtId="43" fontId="1" fillId="3" borderId="10" xfId="1" applyFont="1" applyFill="1" applyBorder="1" applyAlignment="1" applyProtection="1">
      <alignment horizontal="left" vertical="center" wrapText="1"/>
      <protection locked="0"/>
    </xf>
    <xf numFmtId="43" fontId="1" fillId="3" borderId="11" xfId="1" applyFont="1" applyFill="1" applyBorder="1" applyAlignment="1" applyProtection="1">
      <alignment horizontal="left" vertical="center" wrapText="1"/>
      <protection locked="0"/>
    </xf>
    <xf numFmtId="43" fontId="1" fillId="3" borderId="12" xfId="1" applyFont="1" applyFill="1" applyBorder="1" applyAlignment="1" applyProtection="1">
      <alignment horizontal="left" vertical="center" wrapText="1"/>
      <protection locked="0"/>
    </xf>
  </cellXfs>
  <cellStyles count="3">
    <cellStyle name="Komma" xfId="1" builtinId="3"/>
    <cellStyle name="Procent" xfId="2" builtinId="5"/>
    <cellStyle name="Standaard" xfId="0" builtinId="0"/>
  </cellStyles>
  <dxfs count="42">
    <dxf>
      <font>
        <strike val="0"/>
        <color theme="0"/>
      </font>
    </dxf>
    <dxf>
      <fill>
        <patternFill>
          <bgColor theme="9"/>
        </patternFill>
      </fill>
    </dxf>
    <dxf>
      <fill>
        <patternFill>
          <bgColor theme="9"/>
        </patternFill>
      </fill>
    </dxf>
    <dxf>
      <font>
        <b/>
        <i/>
      </font>
    </dxf>
    <dxf>
      <font>
        <b/>
        <i/>
      </font>
    </dxf>
    <dxf>
      <font>
        <b/>
        <i/>
      </font>
    </dxf>
    <dxf>
      <font>
        <b/>
        <i/>
      </font>
    </dxf>
    <dxf>
      <font>
        <b/>
        <i/>
      </font>
    </dxf>
    <dxf>
      <fill>
        <patternFill>
          <bgColor theme="9"/>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ill>
        <patternFill>
          <bgColor theme="9"/>
        </patternFill>
      </fill>
    </dxf>
    <dxf>
      <font>
        <color rgb="FF9C0006"/>
      </font>
      <fill>
        <patternFill>
          <bgColor rgb="FFFFC7CE"/>
        </patternFill>
      </fill>
    </dxf>
    <dxf>
      <fill>
        <patternFill>
          <bgColor rgb="FFFFC7CE"/>
        </patternFill>
      </fill>
    </dxf>
    <dxf>
      <fill>
        <patternFill>
          <bgColor rgb="FF92D050"/>
        </patternFill>
      </fill>
    </dxf>
    <dxf>
      <fill>
        <patternFill>
          <bgColor theme="9"/>
        </patternFill>
      </fill>
    </dxf>
    <dxf>
      <fill>
        <patternFill>
          <bgColor rgb="FFFFC7CE"/>
        </patternFill>
      </fill>
    </dxf>
    <dxf>
      <font>
        <color rgb="FF9C0006"/>
      </font>
      <fill>
        <patternFill>
          <bgColor rgb="FFFFC7CE"/>
        </patternFill>
      </fill>
    </dxf>
    <dxf>
      <fill>
        <patternFill>
          <bgColor rgb="FF92D050"/>
        </patternFill>
      </fill>
    </dxf>
    <dxf>
      <fill>
        <patternFill>
          <bgColor theme="9"/>
        </patternFill>
      </fill>
    </dxf>
    <dxf>
      <fill>
        <patternFill>
          <bgColor theme="9"/>
        </patternFill>
      </fill>
    </dxf>
    <dxf>
      <fill>
        <patternFill>
          <bgColor rgb="FFFFC7CE"/>
        </patternFill>
      </fill>
    </dxf>
    <dxf>
      <fill>
        <patternFill>
          <bgColor rgb="FF92D050"/>
        </patternFill>
      </fill>
    </dxf>
    <dxf>
      <font>
        <color rgb="FF9C0006"/>
      </font>
      <fill>
        <patternFill>
          <bgColor rgb="FFFFC7CE"/>
        </patternFill>
      </fill>
    </dxf>
    <dxf>
      <fill>
        <patternFill>
          <bgColor rgb="FFFFC7CE"/>
        </patternFill>
      </fill>
    </dxf>
    <dxf>
      <fill>
        <patternFill>
          <bgColor rgb="FF92D050"/>
        </patternFill>
      </fill>
    </dxf>
    <dxf>
      <fill>
        <patternFill>
          <bgColor theme="9"/>
        </patternFill>
      </fill>
    </dxf>
    <dxf>
      <font>
        <color rgb="FF9C0006"/>
      </font>
      <fill>
        <patternFill>
          <bgColor rgb="FFFFC7CE"/>
        </patternFill>
      </fill>
    </dxf>
    <dxf>
      <font>
        <color rgb="FF9C0006"/>
      </font>
      <fill>
        <patternFill>
          <bgColor rgb="FFFFC7CE"/>
        </patternFill>
      </fill>
    </dxf>
    <dxf>
      <fill>
        <patternFill>
          <bgColor rgb="FFFFC7CE"/>
        </patternFill>
      </fill>
    </dxf>
    <dxf>
      <fill>
        <patternFill>
          <bgColor rgb="FF92D050"/>
        </patternFill>
      </fill>
    </dxf>
    <dxf>
      <fill>
        <patternFill>
          <bgColor theme="9"/>
        </patternFill>
      </fill>
    </dxf>
    <dxf>
      <font>
        <strike val="0"/>
        <color theme="0"/>
      </font>
    </dxf>
    <dxf>
      <font>
        <color rgb="FF7030A0"/>
      </font>
      <fill>
        <patternFill>
          <bgColor theme="6" tint="0.79998168889431442"/>
        </patternFill>
      </fill>
    </dxf>
    <dxf>
      <font>
        <color rgb="FF7030A0"/>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ogent">
  <a:themeElements>
    <a:clrScheme name="Sogent - Roze">
      <a:dk1>
        <a:srgbClr val="000000"/>
      </a:dk1>
      <a:lt1>
        <a:srgbClr val="FFFFFF"/>
      </a:lt1>
      <a:dk2>
        <a:srgbClr val="000000"/>
      </a:dk2>
      <a:lt2>
        <a:srgbClr val="FAD2DB"/>
      </a:lt2>
      <a:accent1>
        <a:srgbClr val="5019BE"/>
      </a:accent1>
      <a:accent2>
        <a:srgbClr val="F52654"/>
      </a:accent2>
      <a:accent3>
        <a:srgbClr val="FFD140"/>
      </a:accent3>
      <a:accent4>
        <a:srgbClr val="D2C8F0"/>
      </a:accent4>
      <a:accent5>
        <a:srgbClr val="FFFFFF"/>
      </a:accent5>
      <a:accent6>
        <a:srgbClr val="FFD29B"/>
      </a:accent6>
      <a:hlink>
        <a:srgbClr val="5019BD"/>
      </a:hlink>
      <a:folHlink>
        <a:srgbClr val="5019BD"/>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noFill/>
        </a:ln>
      </a:spPr>
      <a:bodyPr rtlCol="0" anchor="ctr"/>
      <a:lstStyle>
        <a:defPPr algn="ctr">
          <a:defRPr b="1" i="0" dirty="0" smtClean="0">
            <a:latin typeface="Lexend Deca SemiBold" pitchFamily="2" charset="77"/>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Sogent" id="{6F2FDA2B-C768-4DE4-A7C4-CDF94957DB3D}" vid="{D4B4497A-CBCA-4825-8624-85ABED25756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93"/>
  <sheetViews>
    <sheetView tabSelected="1" zoomScale="80" zoomScaleNormal="80" workbookViewId="0">
      <selection activeCell="Q14" sqref="Q14"/>
    </sheetView>
  </sheetViews>
  <sheetFormatPr defaultColWidth="6.25" defaultRowHeight="14.25" outlineLevelRow="1" x14ac:dyDescent="0.2"/>
  <cols>
    <col min="1" max="1" width="28.25" style="49" customWidth="1"/>
    <col min="2" max="2" width="14" style="49" customWidth="1"/>
    <col min="3" max="3" width="15.5" style="49" customWidth="1"/>
    <col min="4" max="4" width="9" style="49" customWidth="1"/>
    <col min="5" max="5" width="15.25" style="50" customWidth="1"/>
    <col min="6" max="6" width="2" style="49" customWidth="1"/>
    <col min="7" max="7" width="10.25" style="49" customWidth="1"/>
    <col min="8" max="8" width="5.75" style="49" customWidth="1"/>
    <col min="9" max="9" width="10.75" style="49" customWidth="1"/>
    <col min="10" max="10" width="8.25" style="49" customWidth="1"/>
    <col min="11" max="15" width="10.75" style="49" customWidth="1"/>
    <col min="16" max="16" width="6.25" style="49" customWidth="1"/>
    <col min="17" max="17" width="35.75" style="18" bestFit="1" customWidth="1"/>
    <col min="18" max="16384" width="6.25" style="49"/>
  </cols>
  <sheetData>
    <row r="1" spans="1:37" s="1" customFormat="1" ht="72" customHeight="1" x14ac:dyDescent="0.2">
      <c r="E1" s="2"/>
      <c r="F1" s="3"/>
      <c r="G1" s="3"/>
      <c r="H1" s="3"/>
      <c r="I1" s="3"/>
      <c r="J1" s="3"/>
      <c r="K1" s="3"/>
      <c r="L1" s="3"/>
      <c r="M1" s="3"/>
      <c r="N1" s="3"/>
      <c r="O1" s="4" t="s">
        <v>0</v>
      </c>
      <c r="P1" s="3"/>
      <c r="Q1" s="5" t="s">
        <v>1</v>
      </c>
    </row>
    <row r="2" spans="1:37" s="1" customFormat="1" ht="42" customHeight="1" x14ac:dyDescent="0.2">
      <c r="A2" s="6" t="s">
        <v>62</v>
      </c>
      <c r="B2" s="7"/>
      <c r="C2" s="7"/>
      <c r="D2" s="7"/>
      <c r="E2" s="7"/>
      <c r="F2" s="8"/>
      <c r="G2" s="8"/>
      <c r="H2" s="8"/>
      <c r="I2" s="8"/>
      <c r="J2" s="8"/>
      <c r="K2" s="8"/>
      <c r="L2" s="8"/>
      <c r="M2" s="8"/>
      <c r="N2" s="8"/>
      <c r="O2" s="8"/>
      <c r="P2" s="8"/>
      <c r="Q2" s="61" t="s">
        <v>2</v>
      </c>
      <c r="AE2" s="10"/>
      <c r="AF2" s="11"/>
      <c r="AH2" s="12"/>
      <c r="AI2" s="11"/>
      <c r="AK2" s="12"/>
    </row>
    <row r="3" spans="1:37" s="1" customFormat="1" ht="21" customHeight="1" x14ac:dyDescent="0.2">
      <c r="A3" s="13" t="s">
        <v>63</v>
      </c>
      <c r="B3" s="14" t="s">
        <v>3</v>
      </c>
      <c r="C3" s="14"/>
      <c r="D3" s="14"/>
      <c r="E3" s="15"/>
      <c r="F3" s="8"/>
      <c r="G3" s="8"/>
      <c r="H3" s="8"/>
      <c r="I3" s="8"/>
      <c r="J3" s="8"/>
      <c r="K3" s="8"/>
      <c r="L3" s="8"/>
      <c r="M3" s="8"/>
      <c r="N3" s="8"/>
      <c r="O3" s="8"/>
      <c r="P3" s="8"/>
      <c r="Q3" s="60" t="s">
        <v>61</v>
      </c>
      <c r="AE3" s="10"/>
      <c r="AF3" s="11"/>
      <c r="AH3" s="12"/>
      <c r="AI3" s="11"/>
      <c r="AK3" s="12"/>
    </row>
    <row r="4" spans="1:37" s="1" customFormat="1" ht="21" customHeight="1" x14ac:dyDescent="0.2">
      <c r="A4" s="16" t="s">
        <v>4</v>
      </c>
      <c r="B4" s="9" t="s">
        <v>64</v>
      </c>
      <c r="C4" s="17"/>
      <c r="D4" s="17"/>
      <c r="E4" s="17"/>
      <c r="F4" s="8"/>
      <c r="G4" s="8"/>
      <c r="H4" s="8"/>
      <c r="I4" s="8"/>
      <c r="J4" s="8"/>
      <c r="K4" s="8"/>
      <c r="L4" s="8"/>
      <c r="M4" s="8"/>
      <c r="N4" s="8"/>
      <c r="O4" s="8"/>
      <c r="P4" s="8"/>
      <c r="AE4" s="10"/>
      <c r="AF4" s="11"/>
      <c r="AH4" s="12"/>
      <c r="AI4" s="11"/>
      <c r="AK4" s="12"/>
    </row>
    <row r="5" spans="1:37" s="1" customFormat="1" ht="8.25" customHeight="1" x14ac:dyDescent="0.2">
      <c r="A5" s="10"/>
      <c r="E5" s="15"/>
      <c r="F5" s="8"/>
      <c r="G5" s="8"/>
      <c r="H5" s="8"/>
      <c r="I5" s="8"/>
      <c r="J5" s="8"/>
      <c r="K5" s="8"/>
      <c r="L5" s="8"/>
      <c r="M5" s="8"/>
      <c r="N5" s="8"/>
      <c r="O5" s="8"/>
      <c r="P5" s="8"/>
      <c r="Q5" s="18"/>
      <c r="AE5" s="10"/>
      <c r="AF5" s="11"/>
      <c r="AH5" s="12"/>
      <c r="AI5" s="11"/>
      <c r="AK5" s="12"/>
    </row>
    <row r="6" spans="1:37" s="1" customFormat="1" ht="26.25" customHeight="1" x14ac:dyDescent="0.2">
      <c r="A6" s="19" t="s">
        <v>5</v>
      </c>
      <c r="B6" s="51"/>
      <c r="C6" s="52"/>
      <c r="D6" s="52"/>
      <c r="E6" s="53" t="s">
        <v>6</v>
      </c>
      <c r="F6" s="8"/>
      <c r="G6" s="8"/>
      <c r="H6" s="8"/>
      <c r="I6" s="8"/>
      <c r="J6" s="8"/>
      <c r="K6" s="8"/>
      <c r="L6" s="8"/>
      <c r="M6" s="8"/>
      <c r="N6" s="8"/>
      <c r="O6" s="8"/>
      <c r="P6" s="8"/>
      <c r="Q6" s="18"/>
      <c r="AE6" s="10"/>
      <c r="AF6" s="11"/>
      <c r="AH6" s="12"/>
      <c r="AI6" s="11"/>
      <c r="AK6" s="12"/>
    </row>
    <row r="7" spans="1:37" s="1" customFormat="1" ht="15" customHeight="1" x14ac:dyDescent="0.2">
      <c r="B7" s="64" t="s">
        <v>7</v>
      </c>
      <c r="C7" s="65"/>
      <c r="D7" s="65"/>
      <c r="E7" s="66"/>
      <c r="G7" s="20" t="s">
        <v>8</v>
      </c>
      <c r="H7" s="20"/>
      <c r="K7" s="1" t="s">
        <v>9</v>
      </c>
      <c r="L7" s="67" t="s">
        <v>10</v>
      </c>
      <c r="M7" s="68"/>
      <c r="N7" s="68"/>
      <c r="O7" s="69"/>
      <c r="Q7" s="18"/>
    </row>
    <row r="8" spans="1:37" s="1" customFormat="1" ht="15" customHeight="1" x14ac:dyDescent="0.2">
      <c r="A8" s="19"/>
      <c r="B8" s="70"/>
      <c r="C8" s="71"/>
      <c r="D8" s="71"/>
      <c r="E8" s="72"/>
      <c r="K8" s="1" t="s">
        <v>11</v>
      </c>
      <c r="L8" s="67" t="s">
        <v>12</v>
      </c>
      <c r="M8" s="68"/>
      <c r="N8" s="68"/>
      <c r="O8" s="69"/>
      <c r="Q8" s="18"/>
    </row>
    <row r="9" spans="1:37" s="1" customFormat="1" ht="15" customHeight="1" x14ac:dyDescent="0.2">
      <c r="A9" s="19"/>
      <c r="B9" s="70"/>
      <c r="C9" s="71"/>
      <c r="D9" s="71"/>
      <c r="E9" s="72"/>
      <c r="K9" s="1" t="s">
        <v>13</v>
      </c>
      <c r="L9" s="67" t="s">
        <v>14</v>
      </c>
      <c r="M9" s="68"/>
      <c r="N9" s="68"/>
      <c r="O9" s="69"/>
      <c r="Q9" s="18"/>
    </row>
    <row r="10" spans="1:37" s="1" customFormat="1" ht="15" customHeight="1" x14ac:dyDescent="0.2">
      <c r="A10" s="19"/>
      <c r="B10" s="73"/>
      <c r="C10" s="74"/>
      <c r="D10" s="74"/>
      <c r="E10" s="75"/>
      <c r="K10" s="1" t="s">
        <v>15</v>
      </c>
      <c r="L10" s="67" t="s">
        <v>16</v>
      </c>
      <c r="M10" s="68"/>
      <c r="N10" s="68"/>
      <c r="O10" s="69"/>
      <c r="Q10" s="18"/>
    </row>
    <row r="11" spans="1:37" s="1" customFormat="1" ht="15" customHeight="1" x14ac:dyDescent="0.2">
      <c r="A11" s="21" t="s">
        <v>17</v>
      </c>
      <c r="B11" s="54" t="s">
        <v>18</v>
      </c>
      <c r="C11" s="55"/>
      <c r="D11" s="55"/>
      <c r="E11" s="56"/>
      <c r="K11" s="1" t="s">
        <v>19</v>
      </c>
      <c r="L11" s="67" t="s">
        <v>20</v>
      </c>
      <c r="M11" s="68"/>
      <c r="N11" s="68"/>
      <c r="O11" s="69"/>
      <c r="Q11" s="18"/>
    </row>
    <row r="12" spans="1:37" s="1" customFormat="1" ht="32.25" customHeight="1" x14ac:dyDescent="0.2">
      <c r="A12" s="22"/>
      <c r="B12" s="64"/>
      <c r="C12" s="65"/>
      <c r="D12" s="65"/>
      <c r="E12" s="66"/>
      <c r="G12" s="23" t="s">
        <v>21</v>
      </c>
      <c r="H12" s="23"/>
      <c r="Q12" s="18"/>
    </row>
    <row r="13" spans="1:37" s="1" customFormat="1" ht="15" customHeight="1" x14ac:dyDescent="0.2">
      <c r="A13" s="22"/>
      <c r="B13" s="73"/>
      <c r="C13" s="74"/>
      <c r="D13" s="74"/>
      <c r="E13" s="75"/>
      <c r="G13" s="24" t="s">
        <v>22</v>
      </c>
      <c r="H13" s="24"/>
      <c r="Q13" s="18"/>
    </row>
    <row r="14" spans="1:37" s="1" customFormat="1" ht="25.15" customHeight="1" x14ac:dyDescent="0.2">
      <c r="A14" s="21" t="s">
        <v>23</v>
      </c>
      <c r="B14" s="57"/>
      <c r="C14" s="58"/>
      <c r="D14" s="58"/>
      <c r="E14" s="59"/>
      <c r="G14" s="62" t="s">
        <v>24</v>
      </c>
      <c r="H14" s="63"/>
      <c r="I14" s="63"/>
      <c r="J14" s="63"/>
      <c r="K14" s="63"/>
      <c r="L14" s="63"/>
      <c r="M14" s="63"/>
      <c r="N14" s="63"/>
      <c r="O14" s="63"/>
      <c r="Q14" s="18"/>
    </row>
    <row r="15" spans="1:37" s="1" customFormat="1" ht="15" customHeight="1" x14ac:dyDescent="0.2">
      <c r="A15" s="21"/>
      <c r="B15" s="21"/>
      <c r="C15" s="21"/>
      <c r="D15" s="21"/>
      <c r="E15" s="21"/>
      <c r="F15" s="21"/>
      <c r="G15" s="63"/>
      <c r="H15" s="63"/>
      <c r="I15" s="63"/>
      <c r="J15" s="63"/>
      <c r="K15" s="63"/>
      <c r="L15" s="63"/>
      <c r="M15" s="63"/>
      <c r="N15" s="63"/>
      <c r="O15" s="63"/>
      <c r="Q15" s="18"/>
    </row>
    <row r="16" spans="1:37" s="1" customFormat="1" ht="15" customHeight="1" x14ac:dyDescent="0.2">
      <c r="A16" s="25" t="s">
        <v>25</v>
      </c>
      <c r="B16" s="26"/>
      <c r="C16" s="21"/>
      <c r="D16" s="21"/>
      <c r="E16" s="21"/>
      <c r="F16" s="21"/>
      <c r="G16" s="24" t="s">
        <v>26</v>
      </c>
      <c r="H16" s="24"/>
      <c r="Q16" s="18"/>
    </row>
    <row r="17" spans="1:17" s="1" customFormat="1" ht="6" customHeight="1" x14ac:dyDescent="0.2">
      <c r="E17" s="27"/>
      <c r="Q17" s="18"/>
    </row>
    <row r="18" spans="1:17" s="1" customFormat="1" ht="18" customHeight="1" x14ac:dyDescent="0.2">
      <c r="A18" s="28" t="s">
        <v>27</v>
      </c>
      <c r="E18" s="27"/>
      <c r="Q18" s="18"/>
    </row>
    <row r="19" spans="1:17" s="1" customFormat="1" ht="18" customHeight="1" x14ac:dyDescent="0.2">
      <c r="A19" s="29" t="s">
        <v>28</v>
      </c>
      <c r="E19" s="27"/>
      <c r="G19" s="25" t="s">
        <v>29</v>
      </c>
      <c r="P19" s="18"/>
    </row>
    <row r="20" spans="1:17" s="1" customFormat="1" ht="18.75" customHeight="1" x14ac:dyDescent="0.2">
      <c r="A20" s="30" t="s">
        <v>30</v>
      </c>
      <c r="B20" s="31" t="s">
        <v>31</v>
      </c>
      <c r="C20" s="32">
        <v>60000000</v>
      </c>
      <c r="D20" s="3"/>
      <c r="E20" s="33" t="str">
        <f>IF(J22=TRUE,"onvolledig",IF(K22=" "," ",IF(K22&lt;&gt;"voldoet niet",IF(L22&lt;&gt;"voldoet niet",IF(M22&lt;&gt;"voldoet niet",IF(N22&lt;&gt;"voldoet niet",IF(O22&lt;&gt;"voldoet niet","ok","voldoet niet"),"voldoet niet"),"voldoet niet"),"voldoet niet"),"voldoet niet")))</f>
        <v xml:space="preserve"> </v>
      </c>
      <c r="I20" s="34"/>
      <c r="P20" s="18"/>
    </row>
    <row r="21" spans="1:17" s="1" customFormat="1" ht="18" customHeight="1" outlineLevel="1" x14ac:dyDescent="0.2">
      <c r="A21" s="30"/>
      <c r="I21" s="35"/>
      <c r="K21" s="36" t="str">
        <f>L$7</f>
        <v>Lid 1</v>
      </c>
      <c r="L21" s="36" t="str">
        <f>L$8</f>
        <v>Lid 2</v>
      </c>
      <c r="M21" s="36" t="str">
        <f>L$9</f>
        <v>Lid 3</v>
      </c>
      <c r="N21" s="36" t="str">
        <f>L$10</f>
        <v>Lid 4</v>
      </c>
      <c r="O21" s="36" t="str">
        <f>L$11</f>
        <v>Lid 5</v>
      </c>
      <c r="P21" s="18"/>
    </row>
    <row r="22" spans="1:17" s="1" customFormat="1" ht="18" customHeight="1" outlineLevel="1" x14ac:dyDescent="0.2">
      <c r="I22" s="35"/>
      <c r="J22" s="37" t="b">
        <f>OR(K22="onvolledig",L22="onvolledig",M22="onvolledig",N22="onvolledig",O22="onvolledig")</f>
        <v>0</v>
      </c>
      <c r="K22" s="33" t="str">
        <f>IF(AND(K$24=0,L$7&lt;&gt;"Lid 1"),"onvolledig",IF(K24=0," ",IF((K24+K25+K26)/3&lt;$C$20,"voldoet niet","ok")))</f>
        <v xml:space="preserve"> </v>
      </c>
      <c r="L22" s="33" t="str">
        <f>IF(AND(L$24=0,L$8&lt;&gt;"Lid 2"),"onvolledig",IF(L24=0," ",IF((L24+L25+L26)/3&lt;$C$20,"voldoet niet","ok")))</f>
        <v xml:space="preserve"> </v>
      </c>
      <c r="M22" s="33" t="str">
        <f>IF(AND(M$24=0,L$9&lt;&gt;"Lid 3"),"onvolledig",IF(M24=0," ",IF((M24+M25+M26)/3&lt;$C$20,"voldoet niet","ok")))</f>
        <v xml:space="preserve"> </v>
      </c>
      <c r="N22" s="33" t="str">
        <f>IF(AND(N$24=0,L$10&lt;&gt;"Lid 4"),"onvolledig",IF(N24=0," ",IF((N24+N25+N26)/3&lt;$C$20,"voldoet niet","ok")))</f>
        <v xml:space="preserve"> </v>
      </c>
      <c r="O22" s="33" t="str">
        <f>IF(AND(O$24=0,L$11&lt;&gt;"Lid 5"),"onvolledig",IF(O24=0," ",IF((O24+O25+O26)/3&lt;$C$20,"voldoet niet","ok")))</f>
        <v xml:space="preserve"> </v>
      </c>
      <c r="P22" s="18"/>
    </row>
    <row r="23" spans="1:17" s="1" customFormat="1" ht="18" customHeight="1" outlineLevel="1" x14ac:dyDescent="0.2">
      <c r="A23" s="30"/>
      <c r="I23" s="35"/>
      <c r="K23" s="36"/>
      <c r="L23" s="36"/>
      <c r="M23" s="36"/>
      <c r="N23" s="36"/>
      <c r="O23" s="36"/>
      <c r="P23" s="18"/>
    </row>
    <row r="24" spans="1:17" s="1" customFormat="1" ht="18" customHeight="1" outlineLevel="1" x14ac:dyDescent="0.2">
      <c r="A24" s="29"/>
      <c r="E24" s="27"/>
      <c r="G24" s="30" t="s">
        <v>32</v>
      </c>
      <c r="H24" s="38">
        <f>B16</f>
        <v>0</v>
      </c>
      <c r="I24" s="39"/>
      <c r="J24" s="37"/>
      <c r="K24" s="40">
        <v>0</v>
      </c>
      <c r="L24" s="40"/>
      <c r="M24" s="40"/>
      <c r="N24" s="40"/>
      <c r="O24" s="40"/>
      <c r="P24" s="18"/>
    </row>
    <row r="25" spans="1:17" s="1" customFormat="1" ht="18" customHeight="1" outlineLevel="1" x14ac:dyDescent="0.2">
      <c r="A25" s="29"/>
      <c r="E25" s="27"/>
      <c r="G25" s="30" t="s">
        <v>33</v>
      </c>
      <c r="H25" s="38">
        <f>B16-1</f>
        <v>-1</v>
      </c>
      <c r="I25" s="39"/>
      <c r="J25" s="37"/>
      <c r="K25" s="40"/>
      <c r="L25" s="40"/>
      <c r="M25" s="40"/>
      <c r="N25" s="40"/>
      <c r="O25" s="40"/>
      <c r="P25" s="18"/>
    </row>
    <row r="26" spans="1:17" s="1" customFormat="1" ht="18" customHeight="1" outlineLevel="1" x14ac:dyDescent="0.2">
      <c r="A26" s="29"/>
      <c r="E26" s="27"/>
      <c r="G26" s="30" t="s">
        <v>34</v>
      </c>
      <c r="H26" s="38">
        <f>B16-2</f>
        <v>-2</v>
      </c>
      <c r="I26" s="39"/>
      <c r="J26" s="37"/>
      <c r="K26" s="40"/>
      <c r="L26" s="40"/>
      <c r="M26" s="40"/>
      <c r="N26" s="40"/>
      <c r="O26" s="40"/>
      <c r="P26" s="18"/>
    </row>
    <row r="27" spans="1:17" s="1" customFormat="1" ht="12.75" outlineLevel="1" x14ac:dyDescent="0.2">
      <c r="A27" s="29"/>
      <c r="E27" s="27"/>
      <c r="G27" s="30"/>
      <c r="H27" s="41" t="s">
        <v>35</v>
      </c>
      <c r="I27" s="30"/>
      <c r="J27" s="30"/>
      <c r="K27" s="30"/>
      <c r="L27" s="30"/>
      <c r="M27" s="30"/>
      <c r="N27" s="30"/>
      <c r="O27" s="30"/>
      <c r="P27" s="18"/>
    </row>
    <row r="28" spans="1:17" s="1" customFormat="1" ht="6.75" customHeight="1" x14ac:dyDescent="0.2">
      <c r="E28" s="29"/>
      <c r="F28" s="29"/>
      <c r="G28" s="29"/>
      <c r="H28" s="29"/>
      <c r="I28" s="29"/>
      <c r="J28" s="29"/>
      <c r="K28" s="29"/>
      <c r="L28" s="29"/>
      <c r="M28" s="29"/>
      <c r="N28" s="29"/>
      <c r="O28" s="29"/>
      <c r="P28" s="18"/>
    </row>
    <row r="29" spans="1:17" s="1" customFormat="1" ht="18" customHeight="1" x14ac:dyDescent="0.2">
      <c r="A29" s="28" t="s">
        <v>36</v>
      </c>
      <c r="P29" s="18"/>
    </row>
    <row r="30" spans="1:17" s="1" customFormat="1" ht="18.75" customHeight="1" x14ac:dyDescent="0.2">
      <c r="A30" s="29" t="s">
        <v>37</v>
      </c>
      <c r="G30" s="25" t="s">
        <v>38</v>
      </c>
      <c r="P30" s="18"/>
    </row>
    <row r="31" spans="1:17" s="1" customFormat="1" ht="18.75" customHeight="1" x14ac:dyDescent="0.2">
      <c r="A31" s="30" t="s">
        <v>39</v>
      </c>
      <c r="B31" s="31" t="s">
        <v>40</v>
      </c>
      <c r="C31" s="42">
        <v>0.2</v>
      </c>
      <c r="D31" s="3">
        <f>$H$24</f>
        <v>0</v>
      </c>
      <c r="E31" s="33" t="str">
        <f>IF(J35=TRUE,"onvolledig",IF(K39=0," ",IF(K35&gt;=$C$31,IF(L35&gt;=$C$31,IF(M35&gt;=$C$31,IF(N35&gt;=$C$31,IF(O35&gt;=$C$31,"ok","voldoet niet"),"voldoet niet"),"voldoet niet"),"voldoet niet"),"voldoet niet")))</f>
        <v xml:space="preserve"> </v>
      </c>
      <c r="G31" s="25"/>
      <c r="P31" s="18"/>
    </row>
    <row r="32" spans="1:17" s="1" customFormat="1" ht="18.75" customHeight="1" x14ac:dyDescent="0.2">
      <c r="A32" s="30"/>
      <c r="D32" s="3">
        <f>$H$25</f>
        <v>-1</v>
      </c>
      <c r="E32" s="33" t="str">
        <f>IF(J36=TRUE,"onvolledig",IF(K40=0," ",IF(K36&gt;=$C$31,IF(L36&gt;=$C$31,IF(M36&gt;=$C$31,IF(N36&gt;=$C$31,IF(O36&gt;=$C$31,"ok","voldoet niet"),"voldoet niet"),"voldoet niet"),"voldoet niet"),"voldoet niet")))</f>
        <v xml:space="preserve"> </v>
      </c>
      <c r="G32" s="25"/>
      <c r="P32" s="18"/>
    </row>
    <row r="33" spans="1:16" s="1" customFormat="1" ht="18.75" customHeight="1" x14ac:dyDescent="0.2">
      <c r="A33" s="29"/>
      <c r="D33" s="3">
        <f>$H$26</f>
        <v>-2</v>
      </c>
      <c r="E33" s="33" t="str">
        <f>IF(J37=TRUE,"onvolledig",IF(K41=0," ",IF(K37&gt;=$C$31,IF(L37&gt;=$C$31,IF(M37&gt;=$C$31,IF(N37&gt;=$C$31,IF(O37&gt;=$C$31,"ok","voldoet niet"),"voldoet niet"),"voldoet niet"),"voldoet niet"),"voldoet niet")))</f>
        <v xml:space="preserve"> </v>
      </c>
      <c r="G33" s="25"/>
      <c r="P33" s="18"/>
    </row>
    <row r="34" spans="1:16" s="1" customFormat="1" ht="18.75" customHeight="1" outlineLevel="1" x14ac:dyDescent="0.2">
      <c r="A34" s="29"/>
      <c r="K34" s="36" t="str">
        <f>L$7</f>
        <v>Lid 1</v>
      </c>
      <c r="L34" s="36" t="str">
        <f>L$8</f>
        <v>Lid 2</v>
      </c>
      <c r="M34" s="36" t="str">
        <f>L$9</f>
        <v>Lid 3</v>
      </c>
      <c r="N34" s="36" t="str">
        <f>L$10</f>
        <v>Lid 4</v>
      </c>
      <c r="O34" s="36" t="str">
        <f>L$11</f>
        <v>Lid 5</v>
      </c>
      <c r="P34" s="18"/>
    </row>
    <row r="35" spans="1:16" s="1" customFormat="1" ht="18.75" customHeight="1" outlineLevel="1" x14ac:dyDescent="0.2">
      <c r="A35" s="29"/>
      <c r="J35" s="37" t="b">
        <f>OR(K35="onvolledig",L35="onvolledig",M35="onvolledig",N35="onvolledig",O35="onvolledig")</f>
        <v>0</v>
      </c>
      <c r="K35" s="43" t="str">
        <f>IF(AND(K39=0,L$7&lt;&gt;"Lid 1"),"onvolledig",IF(K39=0," ",K39/K43))</f>
        <v xml:space="preserve"> </v>
      </c>
      <c r="L35" s="43" t="str">
        <f>IF(AND(L39=0,L$8&lt;&gt;"Lid 2"),"onvolledig",IF(L39=0," ",L39/L43))</f>
        <v xml:space="preserve"> </v>
      </c>
      <c r="M35" s="43" t="str">
        <f>IF(AND(M39=0,L$9&lt;&gt;"Lid 3"),"onvolledig",IF(M39=0," ",M39/M43))</f>
        <v xml:space="preserve"> </v>
      </c>
      <c r="N35" s="43" t="str">
        <f>IF(AND(N39=0,L$10&lt;&gt;"Lid 4"),"onvolledig",IF(N39=0," ",N39/N43))</f>
        <v xml:space="preserve"> </v>
      </c>
      <c r="O35" s="43" t="str">
        <f>IF(AND(O39=0,L$11&lt;&gt;"Lid 5"),"onvolledig",IF(O39=0," ",O39/O43))</f>
        <v xml:space="preserve"> </v>
      </c>
      <c r="P35" s="18"/>
    </row>
    <row r="36" spans="1:16" s="1" customFormat="1" ht="18.75" customHeight="1" outlineLevel="1" x14ac:dyDescent="0.2">
      <c r="A36" s="29"/>
      <c r="J36" s="37" t="b">
        <f>OR(K36="onvolledig",L36="onvolledig",M36="onvolledig",N36="onvolledig",O36="onvolledig")</f>
        <v>0</v>
      </c>
      <c r="K36" s="43" t="str">
        <f>IF(AND(K40=0,L$7&lt;&gt;"Lid 1"),"onvolledig",IF(K40=0," ",K40/K44))</f>
        <v xml:space="preserve"> </v>
      </c>
      <c r="L36" s="43" t="str">
        <f>IF(AND(L40=0,L$8&lt;&gt;"Lid 2"),"onvolledig",IF(L40=0," ",L40/L44))</f>
        <v xml:space="preserve"> </v>
      </c>
      <c r="M36" s="43" t="str">
        <f>IF(AND(M40=0,L$9&lt;&gt;"Lid 3"),"onvolledig",IF(M40=0," ",M40/M44))</f>
        <v xml:space="preserve"> </v>
      </c>
      <c r="N36" s="43" t="str">
        <f>IF(AND(N40=0,L$10&lt;&gt;"Lid 4"),"onvolledig",IF(N40=0," ",N40/N44))</f>
        <v xml:space="preserve"> </v>
      </c>
      <c r="O36" s="43" t="str">
        <f>IF(AND(O40=0,L$11&lt;&gt;"Lid 5"),"onvolledig",IF(O40=0," ",O40/O44))</f>
        <v xml:space="preserve"> </v>
      </c>
      <c r="P36" s="18"/>
    </row>
    <row r="37" spans="1:16" s="1" customFormat="1" ht="18.75" customHeight="1" outlineLevel="1" x14ac:dyDescent="0.2">
      <c r="A37" s="29"/>
      <c r="J37" s="37" t="b">
        <f>OR(K37="onvolledig",L37="onvolledig",M37="onvolledig",N37="onvolledig",O37="onvolledig")</f>
        <v>0</v>
      </c>
      <c r="K37" s="43" t="str">
        <f>IF(AND(K41=0,L$7&lt;&gt;"Lid 1"),"onvolledig",IF(K41=0," ",K41/K45))</f>
        <v xml:space="preserve"> </v>
      </c>
      <c r="L37" s="43" t="str">
        <f>IF(AND(L41=0,L$8&lt;&gt;"Lid 2"),"onvolledig",IF(L41=0," ",L41/L45))</f>
        <v xml:space="preserve"> </v>
      </c>
      <c r="M37" s="43" t="str">
        <f>IF(AND(M41=0,L$9&lt;&gt;"Lid 3"),"onvolledig",IF(M41=0," ",M41/M45))</f>
        <v xml:space="preserve"> </v>
      </c>
      <c r="N37" s="43" t="str">
        <f>IF(AND(N41=0,L$10&lt;&gt;"Lid 4"),"onvolledig",IF(N41=0," ",N41/N45))</f>
        <v xml:space="preserve"> </v>
      </c>
      <c r="O37" s="43" t="str">
        <f>IF(AND(O41=0,L$11&lt;&gt;"Lid 5"),"onvolledig",IF(O41=0," ",O41/O45))</f>
        <v xml:space="preserve"> </v>
      </c>
      <c r="P37" s="18"/>
    </row>
    <row r="38" spans="1:16" s="1" customFormat="1" ht="12.75" outlineLevel="1" x14ac:dyDescent="0.2">
      <c r="A38" s="29"/>
      <c r="E38" s="27"/>
      <c r="G38" s="1" t="s">
        <v>41</v>
      </c>
      <c r="P38" s="18"/>
    </row>
    <row r="39" spans="1:16" s="1" customFormat="1" ht="18.75" customHeight="1" outlineLevel="1" x14ac:dyDescent="0.2">
      <c r="A39" s="29"/>
      <c r="E39" s="27"/>
      <c r="G39" s="30" t="s">
        <v>32</v>
      </c>
      <c r="H39" s="3">
        <f>$H$24</f>
        <v>0</v>
      </c>
      <c r="K39" s="40"/>
      <c r="L39" s="40"/>
      <c r="M39" s="40"/>
      <c r="N39" s="40"/>
      <c r="O39" s="40"/>
      <c r="P39" s="18"/>
    </row>
    <row r="40" spans="1:16" s="1" customFormat="1" ht="18.75" customHeight="1" outlineLevel="1" x14ac:dyDescent="0.2">
      <c r="A40" s="29"/>
      <c r="E40" s="27"/>
      <c r="G40" s="30" t="s">
        <v>33</v>
      </c>
      <c r="H40" s="3">
        <f>$H$25</f>
        <v>-1</v>
      </c>
      <c r="K40" s="40"/>
      <c r="L40" s="40"/>
      <c r="M40" s="40"/>
      <c r="N40" s="40"/>
      <c r="O40" s="40"/>
      <c r="P40" s="18"/>
    </row>
    <row r="41" spans="1:16" s="1" customFormat="1" ht="18.75" customHeight="1" outlineLevel="1" x14ac:dyDescent="0.2">
      <c r="A41" s="29"/>
      <c r="E41" s="27"/>
      <c r="G41" s="30" t="s">
        <v>34</v>
      </c>
      <c r="H41" s="3">
        <f>$H$26</f>
        <v>-2</v>
      </c>
      <c r="K41" s="40"/>
      <c r="L41" s="40"/>
      <c r="M41" s="40"/>
      <c r="N41" s="40"/>
      <c r="O41" s="40"/>
      <c r="P41" s="18"/>
    </row>
    <row r="42" spans="1:16" s="1" customFormat="1" ht="12.75" outlineLevel="1" x14ac:dyDescent="0.2">
      <c r="A42" s="29"/>
      <c r="E42" s="27"/>
      <c r="G42" s="1" t="s">
        <v>42</v>
      </c>
      <c r="K42" s="36"/>
      <c r="L42" s="36"/>
      <c r="M42" s="36"/>
      <c r="N42" s="36"/>
      <c r="O42" s="36"/>
      <c r="P42" s="18"/>
    </row>
    <row r="43" spans="1:16" s="1" customFormat="1" ht="18.75" customHeight="1" outlineLevel="1" x14ac:dyDescent="0.2">
      <c r="A43" s="29"/>
      <c r="E43" s="27"/>
      <c r="G43" s="30" t="s">
        <v>32</v>
      </c>
      <c r="H43" s="3">
        <f>$H$24</f>
        <v>0</v>
      </c>
      <c r="K43" s="40"/>
      <c r="L43" s="40"/>
      <c r="M43" s="40"/>
      <c r="N43" s="40"/>
      <c r="O43" s="40"/>
      <c r="P43" s="18"/>
    </row>
    <row r="44" spans="1:16" s="1" customFormat="1" ht="18.75" customHeight="1" outlineLevel="1" x14ac:dyDescent="0.2">
      <c r="A44" s="29"/>
      <c r="E44" s="27"/>
      <c r="G44" s="30" t="s">
        <v>33</v>
      </c>
      <c r="H44" s="3">
        <f>$H$25</f>
        <v>-1</v>
      </c>
      <c r="K44" s="40"/>
      <c r="L44" s="40"/>
      <c r="M44" s="40"/>
      <c r="N44" s="40"/>
      <c r="O44" s="40"/>
      <c r="P44" s="18"/>
    </row>
    <row r="45" spans="1:16" s="1" customFormat="1" ht="18.75" customHeight="1" outlineLevel="1" x14ac:dyDescent="0.2">
      <c r="A45" s="29"/>
      <c r="B45" s="29"/>
      <c r="C45" s="29"/>
      <c r="D45" s="29"/>
      <c r="E45" s="27"/>
      <c r="G45" s="30" t="s">
        <v>34</v>
      </c>
      <c r="H45" s="3">
        <f>$H$26</f>
        <v>-2</v>
      </c>
      <c r="K45" s="40"/>
      <c r="L45" s="40"/>
      <c r="M45" s="40"/>
      <c r="N45" s="40"/>
      <c r="O45" s="40"/>
      <c r="P45" s="18"/>
    </row>
    <row r="46" spans="1:16" s="1" customFormat="1" ht="6.75" customHeight="1" x14ac:dyDescent="0.2">
      <c r="E46" s="29"/>
      <c r="F46" s="29"/>
      <c r="G46" s="29"/>
      <c r="H46" s="29"/>
      <c r="J46" s="29"/>
      <c r="K46" s="29"/>
      <c r="L46" s="29"/>
      <c r="M46" s="29"/>
      <c r="N46" s="29"/>
      <c r="O46" s="29"/>
      <c r="P46" s="18"/>
    </row>
    <row r="47" spans="1:16" s="1" customFormat="1" ht="18" customHeight="1" x14ac:dyDescent="0.2">
      <c r="A47" s="29" t="s">
        <v>43</v>
      </c>
      <c r="E47" s="27"/>
      <c r="G47" s="25" t="s">
        <v>44</v>
      </c>
      <c r="P47" s="18"/>
    </row>
    <row r="48" spans="1:16" s="1" customFormat="1" ht="17.25" customHeight="1" x14ac:dyDescent="0.2">
      <c r="A48" s="29"/>
      <c r="E48" s="27"/>
      <c r="G48" s="25"/>
      <c r="P48" s="18"/>
    </row>
    <row r="49" spans="1:16" s="1" customFormat="1" ht="18" customHeight="1" x14ac:dyDescent="0.2">
      <c r="A49" s="30" t="s">
        <v>39</v>
      </c>
      <c r="B49" s="31" t="s">
        <v>31</v>
      </c>
      <c r="C49" s="32">
        <v>600000</v>
      </c>
      <c r="D49" s="3">
        <f>$H$24</f>
        <v>0</v>
      </c>
      <c r="E49" s="33" t="str">
        <f>IF(J53=TRUE,"onvolledig",IF(K57=0," ",IF(K53&gt;=$C$49,IF(L53&gt;=$C$49,IF(M53&gt;=$C$49,IF(N53&gt;=$C$49,IF(O53&gt;=$C$49,"ok","voldoet niet"),"voldoet niet"),"voldoet niet"),"voldoet niet"),"voldoet niet")))</f>
        <v xml:space="preserve"> </v>
      </c>
      <c r="H49" s="44" t="s">
        <v>45</v>
      </c>
      <c r="P49" s="18"/>
    </row>
    <row r="50" spans="1:16" s="1" customFormat="1" ht="18" customHeight="1" x14ac:dyDescent="0.2">
      <c r="A50" s="30"/>
      <c r="D50" s="3">
        <f>$H$25</f>
        <v>-1</v>
      </c>
      <c r="E50" s="33" t="str">
        <f>IF(J54=TRUE,"onvolledig",IF(K58=0," ",IF(K54&gt;=$C$49,IF(L54&gt;=$C$49,IF(M54&gt;=$C$49,IF(N54&gt;=$C$49,IF(O54&gt;=$C$49,"ok","voldoet niet"),"voldoet niet"),"voldoet niet"),"voldoet niet"),"voldoet niet")))</f>
        <v xml:space="preserve"> </v>
      </c>
      <c r="G50" s="25"/>
      <c r="H50" s="45" t="s">
        <v>46</v>
      </c>
      <c r="P50" s="18"/>
    </row>
    <row r="51" spans="1:16" s="1" customFormat="1" ht="18" customHeight="1" x14ac:dyDescent="0.2">
      <c r="A51" s="29"/>
      <c r="D51" s="3">
        <f>$H$26</f>
        <v>-2</v>
      </c>
      <c r="E51" s="33" t="str">
        <f>IF(J55=TRUE,"onvolledig",IF(K59=0," ",IF(K55&gt;=$C$49,IF(L55&gt;=$C$49,IF(M55&gt;=$C$49,IF(N55&gt;=$C$49,IF(O55&gt;=$C$49,"ok","voldoet niet"),"voldoet niet"),"voldoet niet"),"voldoet niet"),"voldoet niet")))</f>
        <v xml:space="preserve"> </v>
      </c>
      <c r="G51" s="25"/>
      <c r="H51" s="45"/>
      <c r="P51" s="18"/>
    </row>
    <row r="52" spans="1:16" s="1" customFormat="1" ht="18.75" customHeight="1" outlineLevel="1" x14ac:dyDescent="0.2">
      <c r="A52" s="29"/>
      <c r="K52" s="36" t="str">
        <f>L$7</f>
        <v>Lid 1</v>
      </c>
      <c r="L52" s="36" t="str">
        <f>L$8</f>
        <v>Lid 2</v>
      </c>
      <c r="M52" s="36" t="str">
        <f>L$9</f>
        <v>Lid 3</v>
      </c>
      <c r="N52" s="36" t="str">
        <f>L$10</f>
        <v>Lid 4</v>
      </c>
      <c r="O52" s="36" t="str">
        <f>L$11</f>
        <v>Lid 5</v>
      </c>
      <c r="P52" s="18"/>
    </row>
    <row r="53" spans="1:16" s="1" customFormat="1" ht="18.75" customHeight="1" outlineLevel="1" x14ac:dyDescent="0.2">
      <c r="A53" s="29"/>
      <c r="J53" s="37" t="b">
        <f>OR(K53="onvolledig",L53="onvolledig",M53="onvolledig",N53="onvolledig",O53="onvolledig")</f>
        <v>0</v>
      </c>
      <c r="K53" s="33" t="str">
        <f>IF(AND(K57=0,L$7&lt;&gt;"Lid 1"),"onvolledig",IF(K57=0," ",K57+K61+K65+K69))</f>
        <v xml:space="preserve"> </v>
      </c>
      <c r="L53" s="33" t="str">
        <f>IF(AND(L57=0,L$8&lt;&gt;"Lid 2"),"onvolledig",IF(L57=0," ",L57+L61+L65+L69))</f>
        <v xml:space="preserve"> </v>
      </c>
      <c r="M53" s="33" t="str">
        <f>IF(AND(M57=0,L$9&lt;&gt;"Lid 3"),"onvolledig",IF(M57=0," ",M57+M61+M65+M69))</f>
        <v xml:space="preserve"> </v>
      </c>
      <c r="N53" s="33" t="str">
        <f>IF(AND(N57=0,L$10&lt;&gt;"Lid 4"),"onvolledig",IF(N57=0," ",N57+N61+N65+N69))</f>
        <v xml:space="preserve"> </v>
      </c>
      <c r="O53" s="33" t="str">
        <f>IF(AND(O57=0,L$11&lt;&gt;"Lid 5"),"onvolledig",IF(O57=0," ",O57+O61+O65+O69))</f>
        <v xml:space="preserve"> </v>
      </c>
      <c r="P53" s="18"/>
    </row>
    <row r="54" spans="1:16" s="1" customFormat="1" ht="18.75" customHeight="1" outlineLevel="1" x14ac:dyDescent="0.2">
      <c r="A54" s="29"/>
      <c r="J54" s="37" t="b">
        <f>OR(K54="onvolledig",L54="onvolledig",M54="onvolledig",N54="onvolledig",O54="onvolledig")</f>
        <v>0</v>
      </c>
      <c r="K54" s="33" t="str">
        <f>IF(AND(K57=0,L$7&lt;&gt;"Lid 1"),"onvolledig",IF(K58=0," ",K58+K62+K66+K70))</f>
        <v xml:space="preserve"> </v>
      </c>
      <c r="L54" s="33" t="str">
        <f>IF(AND(L57=0,L$8&lt;&gt;"Lid 2"),"onvolledig",IF(L58=0," ",L58+L62+L66+L70))</f>
        <v xml:space="preserve"> </v>
      </c>
      <c r="M54" s="33" t="str">
        <f>IF(AND(M57=0,L$9&lt;&gt;"Lid 3"),"onvolledig",IF(M58=0," ",M58+M62+M66+M70))</f>
        <v xml:space="preserve"> </v>
      </c>
      <c r="N54" s="33" t="str">
        <f>IF(AND(N57=0,L$10&lt;&gt;"Lid 4"),"onvolledig",IF(N58=0," ",N58+N62+N66+N70))</f>
        <v xml:space="preserve"> </v>
      </c>
      <c r="O54" s="33" t="str">
        <f>IF(AND(O57=0,L$11&lt;&gt;"Lid 5"),"onvolledig",IF(O58=0," ",O58+O62+O66+O70))</f>
        <v xml:space="preserve"> </v>
      </c>
      <c r="P54" s="18"/>
    </row>
    <row r="55" spans="1:16" s="1" customFormat="1" ht="18.75" customHeight="1" outlineLevel="1" x14ac:dyDescent="0.2">
      <c r="A55" s="29"/>
      <c r="J55" s="37" t="b">
        <f>OR(K55="onvolledig",L55="onvolledig",M55="onvolledig",N55="onvolledig",O55="onvolledig")</f>
        <v>0</v>
      </c>
      <c r="K55" s="33" t="str">
        <f>IF(AND(K57=0,L$7&lt;&gt;"Lid 1"),"onvolledig",IF(K59=0," ",K59+K63+K67+K71))</f>
        <v xml:space="preserve"> </v>
      </c>
      <c r="L55" s="33" t="str">
        <f>IF(AND(L57=0,L$8&lt;&gt;"Lid 2"),"onvolledig",IF(L59=0," ",L59+L63+L67+L71))</f>
        <v xml:space="preserve"> </v>
      </c>
      <c r="M55" s="33" t="str">
        <f>IF(AND(M57=0,L$9&lt;&gt;"Lid 3"),"onvolledig",IF(M59=0," ",M59+M63+M67+M71))</f>
        <v xml:space="preserve"> </v>
      </c>
      <c r="N55" s="33" t="str">
        <f>IF(AND(N57=0,L$10&lt;&gt;"Lid 4"),"onvolledig",IF(N59=0," ",N59+N63+N67+N71))</f>
        <v xml:space="preserve"> </v>
      </c>
      <c r="O55" s="33" t="str">
        <f>IF(AND(O57=0,L$11&lt;&gt;"Lid 5"),"onvolledig",IF(O59=0," ",O59+O63+O67+O71))</f>
        <v xml:space="preserve"> </v>
      </c>
      <c r="P55" s="18"/>
    </row>
    <row r="56" spans="1:16" s="1" customFormat="1" ht="12.75" outlineLevel="1" x14ac:dyDescent="0.2">
      <c r="A56" s="29"/>
      <c r="E56" s="27"/>
      <c r="G56" s="1" t="s">
        <v>47</v>
      </c>
      <c r="P56" s="18"/>
    </row>
    <row r="57" spans="1:16" s="1" customFormat="1" ht="18.75" customHeight="1" outlineLevel="1" x14ac:dyDescent="0.2">
      <c r="A57" s="29"/>
      <c r="E57" s="27"/>
      <c r="G57" s="30" t="s">
        <v>32</v>
      </c>
      <c r="H57" s="3">
        <f>$H$24</f>
        <v>0</v>
      </c>
      <c r="K57" s="40"/>
      <c r="L57" s="40"/>
      <c r="M57" s="40"/>
      <c r="N57" s="40"/>
      <c r="O57" s="40"/>
      <c r="P57" s="18"/>
    </row>
    <row r="58" spans="1:16" s="1" customFormat="1" ht="18.75" customHeight="1" outlineLevel="1" x14ac:dyDescent="0.2">
      <c r="A58" s="29"/>
      <c r="E58" s="27"/>
      <c r="G58" s="30" t="s">
        <v>33</v>
      </c>
      <c r="H58" s="3">
        <f>$H$25</f>
        <v>-1</v>
      </c>
      <c r="K58" s="40"/>
      <c r="L58" s="40"/>
      <c r="M58" s="40"/>
      <c r="N58" s="40"/>
      <c r="O58" s="40"/>
      <c r="P58" s="18"/>
    </row>
    <row r="59" spans="1:16" s="1" customFormat="1" ht="18.75" customHeight="1" outlineLevel="1" x14ac:dyDescent="0.2">
      <c r="A59" s="29"/>
      <c r="E59" s="27"/>
      <c r="G59" s="30" t="s">
        <v>34</v>
      </c>
      <c r="H59" s="3">
        <f>$H$26</f>
        <v>-2</v>
      </c>
      <c r="K59" s="40"/>
      <c r="L59" s="40"/>
      <c r="M59" s="40"/>
      <c r="N59" s="40"/>
      <c r="O59" s="40"/>
      <c r="P59" s="18"/>
    </row>
    <row r="60" spans="1:16" s="1" customFormat="1" ht="12.75" outlineLevel="1" x14ac:dyDescent="0.2">
      <c r="A60" s="29"/>
      <c r="E60" s="27"/>
      <c r="G60" s="1" t="s">
        <v>48</v>
      </c>
      <c r="K60" s="36"/>
      <c r="L60" s="36"/>
      <c r="M60" s="36"/>
      <c r="N60" s="36"/>
      <c r="O60" s="36"/>
      <c r="P60" s="18"/>
    </row>
    <row r="61" spans="1:16" s="1" customFormat="1" ht="18.75" customHeight="1" outlineLevel="1" x14ac:dyDescent="0.2">
      <c r="A61" s="29"/>
      <c r="E61" s="27"/>
      <c r="G61" s="30" t="s">
        <v>32</v>
      </c>
      <c r="H61" s="3">
        <f>$H$24</f>
        <v>0</v>
      </c>
      <c r="K61" s="40"/>
      <c r="L61" s="40"/>
      <c r="M61" s="40"/>
      <c r="N61" s="40"/>
      <c r="O61" s="40"/>
      <c r="P61" s="18"/>
    </row>
    <row r="62" spans="1:16" s="1" customFormat="1" ht="18.75" customHeight="1" outlineLevel="1" x14ac:dyDescent="0.2">
      <c r="A62" s="29"/>
      <c r="E62" s="27"/>
      <c r="G62" s="30" t="s">
        <v>33</v>
      </c>
      <c r="H62" s="3">
        <f>$H$25</f>
        <v>-1</v>
      </c>
      <c r="K62" s="40"/>
      <c r="L62" s="40"/>
      <c r="M62" s="40"/>
      <c r="N62" s="40"/>
      <c r="O62" s="40"/>
      <c r="P62" s="18"/>
    </row>
    <row r="63" spans="1:16" s="1" customFormat="1" ht="18.75" customHeight="1" outlineLevel="1" x14ac:dyDescent="0.2">
      <c r="A63" s="29"/>
      <c r="E63" s="27"/>
      <c r="G63" s="30" t="s">
        <v>34</v>
      </c>
      <c r="H63" s="3">
        <f>$H$26</f>
        <v>-2</v>
      </c>
      <c r="K63" s="40"/>
      <c r="L63" s="40"/>
      <c r="M63" s="40"/>
      <c r="N63" s="40"/>
      <c r="O63" s="40"/>
      <c r="P63" s="18"/>
    </row>
    <row r="64" spans="1:16" s="1" customFormat="1" ht="12.75" outlineLevel="1" x14ac:dyDescent="0.2">
      <c r="A64" s="29"/>
      <c r="E64" s="27"/>
      <c r="G64" s="1" t="s">
        <v>49</v>
      </c>
      <c r="K64" s="36"/>
      <c r="L64" s="36"/>
      <c r="M64" s="36"/>
      <c r="N64" s="36"/>
      <c r="O64" s="36"/>
      <c r="P64" s="18"/>
    </row>
    <row r="65" spans="1:16" s="1" customFormat="1" ht="18.75" customHeight="1" outlineLevel="1" x14ac:dyDescent="0.2">
      <c r="A65" s="29"/>
      <c r="E65" s="27"/>
      <c r="G65" s="30" t="s">
        <v>32</v>
      </c>
      <c r="H65" s="3">
        <f>$H$24</f>
        <v>0</v>
      </c>
      <c r="K65" s="40"/>
      <c r="L65" s="40"/>
      <c r="M65" s="40"/>
      <c r="N65" s="40"/>
      <c r="O65" s="40"/>
      <c r="P65" s="18"/>
    </row>
    <row r="66" spans="1:16" s="1" customFormat="1" ht="18.75" customHeight="1" outlineLevel="1" x14ac:dyDescent="0.2">
      <c r="A66" s="29"/>
      <c r="E66" s="27"/>
      <c r="G66" s="30" t="s">
        <v>33</v>
      </c>
      <c r="H66" s="3">
        <f>$H$25</f>
        <v>-1</v>
      </c>
      <c r="K66" s="40"/>
      <c r="L66" s="40"/>
      <c r="M66" s="40"/>
      <c r="N66" s="40"/>
      <c r="O66" s="40"/>
      <c r="P66" s="18"/>
    </row>
    <row r="67" spans="1:16" s="1" customFormat="1" ht="18.75" customHeight="1" outlineLevel="1" x14ac:dyDescent="0.2">
      <c r="A67" s="29"/>
      <c r="E67" s="27"/>
      <c r="G67" s="30" t="s">
        <v>34</v>
      </c>
      <c r="H67" s="3">
        <f>$H$26</f>
        <v>-2</v>
      </c>
      <c r="K67" s="40"/>
      <c r="L67" s="40"/>
      <c r="M67" s="40"/>
      <c r="N67" s="40"/>
      <c r="O67" s="40"/>
      <c r="P67" s="18"/>
    </row>
    <row r="68" spans="1:16" s="1" customFormat="1" ht="12.75" outlineLevel="1" x14ac:dyDescent="0.2">
      <c r="A68" s="29"/>
      <c r="E68" s="27"/>
      <c r="G68" s="1" t="s">
        <v>50</v>
      </c>
      <c r="K68" s="36"/>
      <c r="L68" s="36"/>
      <c r="M68" s="36"/>
      <c r="N68" s="36"/>
      <c r="O68" s="36"/>
      <c r="P68" s="18"/>
    </row>
    <row r="69" spans="1:16" s="1" customFormat="1" ht="18.75" customHeight="1" outlineLevel="1" x14ac:dyDescent="0.2">
      <c r="A69" s="29"/>
      <c r="E69" s="27"/>
      <c r="G69" s="30" t="s">
        <v>32</v>
      </c>
      <c r="H69" s="3">
        <f>$H$24</f>
        <v>0</v>
      </c>
      <c r="K69" s="40"/>
      <c r="L69" s="40"/>
      <c r="M69" s="40"/>
      <c r="N69" s="40"/>
      <c r="O69" s="40"/>
      <c r="P69" s="18"/>
    </row>
    <row r="70" spans="1:16" s="1" customFormat="1" ht="18.75" customHeight="1" outlineLevel="1" x14ac:dyDescent="0.2">
      <c r="A70" s="29"/>
      <c r="E70" s="27"/>
      <c r="G70" s="30" t="s">
        <v>33</v>
      </c>
      <c r="H70" s="3">
        <f>$H$25</f>
        <v>-1</v>
      </c>
      <c r="K70" s="40"/>
      <c r="L70" s="40"/>
      <c r="M70" s="40"/>
      <c r="N70" s="40"/>
      <c r="O70" s="40"/>
      <c r="P70" s="18"/>
    </row>
    <row r="71" spans="1:16" s="1" customFormat="1" ht="18.75" customHeight="1" x14ac:dyDescent="0.2">
      <c r="E71" s="27"/>
      <c r="G71" s="30" t="s">
        <v>34</v>
      </c>
      <c r="H71" s="3">
        <f>$H$26</f>
        <v>-2</v>
      </c>
      <c r="K71" s="40"/>
      <c r="L71" s="40"/>
      <c r="M71" s="40"/>
      <c r="N71" s="40"/>
      <c r="O71" s="40"/>
      <c r="P71" s="18"/>
    </row>
    <row r="72" spans="1:16" s="1" customFormat="1" ht="7.5" customHeight="1" x14ac:dyDescent="0.2">
      <c r="E72" s="27"/>
      <c r="P72" s="18"/>
    </row>
    <row r="73" spans="1:16" s="1" customFormat="1" ht="18.75" customHeight="1" x14ac:dyDescent="0.2">
      <c r="A73" s="28" t="s">
        <v>51</v>
      </c>
      <c r="E73" s="27"/>
      <c r="P73" s="18"/>
    </row>
    <row r="74" spans="1:16" s="1" customFormat="1" ht="18.75" customHeight="1" x14ac:dyDescent="0.2">
      <c r="A74" s="29" t="s">
        <v>52</v>
      </c>
      <c r="E74" s="27"/>
      <c r="G74" s="25" t="s">
        <v>53</v>
      </c>
      <c r="P74" s="18"/>
    </row>
    <row r="75" spans="1:16" s="1" customFormat="1" ht="18.75" customHeight="1" x14ac:dyDescent="0.2">
      <c r="A75" s="30" t="s">
        <v>54</v>
      </c>
      <c r="B75" s="31" t="s">
        <v>31</v>
      </c>
      <c r="C75" s="46">
        <v>0.01</v>
      </c>
      <c r="D75" s="3">
        <f>$H$24</f>
        <v>0</v>
      </c>
      <c r="E75" s="33" t="str">
        <f>IF(J78=TRUE,"onvolledig",IF(K78=" "," ",IF(K78&lt;&gt;"voldoet niet",IF(L78&lt;&gt;"voldoet niet",IF(M78&lt;&gt;"voldoet niet",IF(N78&lt;&gt;"voldoet niet",IF(O78&lt;&gt;"voldoet niet","ok","voldoet niet"),"voldoet niet"),"voldoet niet"),"voldoet niet"),"voldoet niet")))</f>
        <v xml:space="preserve"> </v>
      </c>
      <c r="P75" s="18"/>
    </row>
    <row r="76" spans="1:16" s="1" customFormat="1" ht="18.75" customHeight="1" x14ac:dyDescent="0.2">
      <c r="A76" s="30"/>
      <c r="D76" s="3">
        <f>$H$25</f>
        <v>-1</v>
      </c>
      <c r="E76" s="33" t="str">
        <f>IF(J79=TRUE,"onvolledig",IF(K79=" "," ",IF(K79&lt;&gt;"voldoet niet",IF(L79&lt;&gt;"voldoet niet",IF(M79&lt;&gt;"voldoet niet",IF(N79&lt;&gt;"voldoet niet",IF(O79&lt;&gt;"voldoet niet","ok","voldoet niet"),"voldoet niet"),"voldoet niet"),"voldoet niet"),"voldoet niet")))</f>
        <v xml:space="preserve"> </v>
      </c>
      <c r="G76" s="25"/>
      <c r="H76" s="45"/>
      <c r="P76" s="18"/>
    </row>
    <row r="77" spans="1:16" s="1" customFormat="1" ht="18.75" customHeight="1" outlineLevel="1" x14ac:dyDescent="0.2">
      <c r="A77" s="29"/>
      <c r="K77" s="36" t="str">
        <f>L$7</f>
        <v>Lid 1</v>
      </c>
      <c r="L77" s="36" t="str">
        <f>L$8</f>
        <v>Lid 2</v>
      </c>
      <c r="M77" s="36" t="str">
        <f>L$9</f>
        <v>Lid 3</v>
      </c>
      <c r="N77" s="36" t="str">
        <f>L$10</f>
        <v>Lid 4</v>
      </c>
      <c r="O77" s="36" t="str">
        <f>L$11</f>
        <v>Lid 5</v>
      </c>
      <c r="P77" s="18"/>
    </row>
    <row r="78" spans="1:16" s="1" customFormat="1" ht="18.75" customHeight="1" outlineLevel="1" x14ac:dyDescent="0.2">
      <c r="A78" s="29"/>
      <c r="J78" s="37" t="b">
        <f>OR(K78="onvolledig",L78="onvolledig",M78="onvolledig",N78="onvolledig",O78="onvolledig")</f>
        <v>0</v>
      </c>
      <c r="K78" s="33" t="str">
        <f>IF(AND(K$81=0,L$7&lt;&gt;"Lid 1"),"onvolledig",IF(K81=0," ",IF(K81&lt;$C$75,"voldoet niet","ok")))</f>
        <v xml:space="preserve"> </v>
      </c>
      <c r="L78" s="33" t="str">
        <f>IF(AND(L$81=0,L$8&lt;&gt;"Lid 2"),"onvolledig",IF(L81=0," ",IF(L81&lt;$C$75,"voldoet niet","ok")))</f>
        <v xml:space="preserve"> </v>
      </c>
      <c r="M78" s="33" t="str">
        <f>IF(AND(M$81=0,L$9&lt;&gt;"Lid 3"),"onvolledig",IF(M81=0," ",IF(M81&lt;$C$75,"voldoet niet","ok")))</f>
        <v xml:space="preserve"> </v>
      </c>
      <c r="N78" s="33" t="str">
        <f>IF(AND(N$81=0,L$10&lt;&gt;"Lid 4"),"onvolledig",IF(N81=0," ",IF(N81&lt;$C$75,"voldoet niet","ok")))</f>
        <v xml:space="preserve"> </v>
      </c>
      <c r="O78" s="33" t="str">
        <f>IF(AND(O$81=0,L$11&lt;&gt;"Lid 5"),"onvolledig",IF(O81=0," ",IF(O81&lt;$C$75,"voldoet niet","ok")))</f>
        <v xml:space="preserve"> </v>
      </c>
      <c r="P78" s="18"/>
    </row>
    <row r="79" spans="1:16" s="1" customFormat="1" ht="18.75" customHeight="1" outlineLevel="1" x14ac:dyDescent="0.2">
      <c r="A79" s="29"/>
      <c r="J79" s="37" t="b">
        <f>OR(K79="onvolledig",L79="onvolledig",M79="onvolledig",N79="onvolledig",O79="onvolledig")</f>
        <v>0</v>
      </c>
      <c r="K79" s="33" t="str">
        <f>IF(AND(K$82=0,L$7&lt;&gt;"Lid 1"),"onvolledig",IF(K82=0," ",IF(K82&lt;$C$75,"voldoet niet","ok")))</f>
        <v xml:space="preserve"> </v>
      </c>
      <c r="L79" s="33" t="str">
        <f>IF(AND(L$82=0,L$8&lt;&gt;"Lid 2"),"onvolledig",IF(L82=0," ",IF(L82&lt;$C$75,"voldoet niet","ok")))</f>
        <v xml:space="preserve"> </v>
      </c>
      <c r="M79" s="33" t="str">
        <f>IF(AND(M$82=0,L$9&lt;&gt;"Lid 3"),"onvolledig",IF(M82=0," ",IF(M82&lt;$C$75,"voldoet niet","ok")))</f>
        <v xml:space="preserve"> </v>
      </c>
      <c r="N79" s="33" t="str">
        <f>IF(AND(N$82=0,L$10&lt;&gt;"Lid 4"),"onvolledig",IF(N82=0," ",IF(N82&lt;$C$75,"voldoet niet","ok")))</f>
        <v xml:space="preserve"> </v>
      </c>
      <c r="O79" s="33" t="str">
        <f>IF(AND(O$82=0,L$11&lt;&gt;"Lid 5"),"onvolledig",IF(O82=0," ",IF(O82&lt;$C$75,"voldoet niet","ok")))</f>
        <v xml:space="preserve"> </v>
      </c>
      <c r="P79" s="18"/>
    </row>
    <row r="80" spans="1:16" s="1" customFormat="1" ht="18.75" customHeight="1" outlineLevel="1" x14ac:dyDescent="0.2">
      <c r="A80" s="29"/>
      <c r="E80" s="27"/>
      <c r="G80" s="1" t="str">
        <f>+G74</f>
        <v>WINST VOOR BELASTINGEN (code 9903)</v>
      </c>
      <c r="P80" s="18"/>
    </row>
    <row r="81" spans="1:16" s="1" customFormat="1" ht="18.75" customHeight="1" outlineLevel="1" x14ac:dyDescent="0.2">
      <c r="A81" s="29"/>
      <c r="E81" s="27"/>
      <c r="G81" s="30" t="s">
        <v>32</v>
      </c>
      <c r="H81" s="3">
        <f>$H$24</f>
        <v>0</v>
      </c>
      <c r="K81" s="40"/>
      <c r="L81" s="40"/>
      <c r="M81" s="40"/>
      <c r="N81" s="40"/>
      <c r="O81" s="40"/>
      <c r="P81" s="18"/>
    </row>
    <row r="82" spans="1:16" s="1" customFormat="1" ht="18.75" customHeight="1" outlineLevel="1" x14ac:dyDescent="0.2">
      <c r="E82" s="27"/>
      <c r="G82" s="30" t="s">
        <v>33</v>
      </c>
      <c r="H82" s="3">
        <f>$H$25</f>
        <v>-1</v>
      </c>
      <c r="K82" s="40"/>
      <c r="L82" s="40"/>
      <c r="M82" s="40"/>
      <c r="N82" s="40"/>
      <c r="O82" s="40"/>
      <c r="P82" s="18"/>
    </row>
    <row r="83" spans="1:16" s="1" customFormat="1" ht="7.5" customHeight="1" x14ac:dyDescent="0.2">
      <c r="E83" s="27"/>
      <c r="H83" s="3"/>
      <c r="P83" s="18"/>
    </row>
    <row r="84" spans="1:16" s="1" customFormat="1" ht="18" customHeight="1" x14ac:dyDescent="0.2">
      <c r="A84" s="28" t="s">
        <v>55</v>
      </c>
      <c r="E84" s="27"/>
      <c r="P84" s="18"/>
    </row>
    <row r="85" spans="1:16" s="1" customFormat="1" ht="18.75" customHeight="1" x14ac:dyDescent="0.2">
      <c r="A85" s="29" t="s">
        <v>56</v>
      </c>
      <c r="E85" s="27"/>
      <c r="G85" s="25" t="s">
        <v>57</v>
      </c>
      <c r="P85" s="18"/>
    </row>
    <row r="86" spans="1:16" s="1" customFormat="1" ht="18.75" customHeight="1" x14ac:dyDescent="0.2">
      <c r="A86" s="30" t="s">
        <v>58</v>
      </c>
      <c r="B86" s="31" t="s">
        <v>31</v>
      </c>
      <c r="C86" s="47">
        <v>1</v>
      </c>
      <c r="D86" s="3">
        <f>$H$24</f>
        <v>0</v>
      </c>
      <c r="E86" s="33" t="str">
        <f>IF(J89=TRUE,"onvolledig",IF(K89=" "," ",IF(K89&lt;&gt;"voldoet niet",IF(L89&lt;&gt;"voldoet niet",IF(M89&lt;&gt;"voldoet niet",IF(N89&lt;&gt;"voldoet niet",IF(O89&lt;&gt;"voldoet niet","ok","voldoet niet"),"voldoet niet"),"voldoet niet"),"voldoet niet"),"voldoet niet")))</f>
        <v xml:space="preserve"> </v>
      </c>
      <c r="H86" s="44"/>
      <c r="P86" s="18"/>
    </row>
    <row r="87" spans="1:16" s="1" customFormat="1" ht="12.75" x14ac:dyDescent="0.2">
      <c r="A87" s="30"/>
      <c r="E87" s="48"/>
      <c r="H87" s="44"/>
      <c r="P87" s="18"/>
    </row>
    <row r="88" spans="1:16" s="1" customFormat="1" ht="18.75" customHeight="1" outlineLevel="1" x14ac:dyDescent="0.2">
      <c r="A88" s="29"/>
      <c r="K88" s="36" t="str">
        <f>L$7</f>
        <v>Lid 1</v>
      </c>
      <c r="L88" s="36" t="str">
        <f>L$8</f>
        <v>Lid 2</v>
      </c>
      <c r="M88" s="36" t="str">
        <f>L$9</f>
        <v>Lid 3</v>
      </c>
      <c r="N88" s="36" t="str">
        <f>L$10</f>
        <v>Lid 4</v>
      </c>
      <c r="O88" s="36" t="str">
        <f>L$11</f>
        <v>Lid 5</v>
      </c>
      <c r="P88" s="18"/>
    </row>
    <row r="89" spans="1:16" s="1" customFormat="1" ht="18.75" customHeight="1" outlineLevel="1" x14ac:dyDescent="0.2">
      <c r="A89" s="29"/>
      <c r="J89" s="37" t="b">
        <f>OR(K89="onvolledig",L89="onvolledig",M89="onvolledig",N89="onvolledig",O89="onvolledig")</f>
        <v>0</v>
      </c>
      <c r="K89" s="33" t="str">
        <f>IF(AND(K$91=0,L$7&lt;&gt;"Lid 1"),"onvolledig",IF(K91=0," ",IF(K91/K93&lt;$C$86,"voldoet niet","ok")))</f>
        <v xml:space="preserve"> </v>
      </c>
      <c r="L89" s="33" t="str">
        <f>IF(AND(L$91=0,L$8&lt;&gt;"Lid 2"),"onvolledig",IF(L91=0," ",IF(L91/L93&lt;$C$86,"voldoet niet","ok")))</f>
        <v xml:space="preserve"> </v>
      </c>
      <c r="M89" s="33" t="str">
        <f>IF(AND(M$91=0,L$9&lt;&gt;"Lid 3"),"onvolledig",IF(M91=0," ",IF(M91/M93&lt;$C$86,"voldoet niet","ok")))</f>
        <v xml:space="preserve"> </v>
      </c>
      <c r="N89" s="33" t="str">
        <f>IF(AND(N$91=0,L$10&lt;&gt;"Lid 4"),"onvolledig",IF(N91=0," ",IF(N91/N93&lt;$C$86,"voldoet niet","ok")))</f>
        <v xml:space="preserve"> </v>
      </c>
      <c r="O89" s="33" t="str">
        <f>IF(AND(O$91=0,L$11&lt;&gt;"Lid 5"),"onvolledig",IF(O91=0," ",IF(O91/O93&lt;$C$86,"voldoet niet","ok")))</f>
        <v xml:space="preserve"> </v>
      </c>
      <c r="P89" s="18"/>
    </row>
    <row r="90" spans="1:16" s="1" customFormat="1" ht="12.75" outlineLevel="1" x14ac:dyDescent="0.2">
      <c r="A90" s="29"/>
      <c r="E90" s="27"/>
      <c r="G90" s="1" t="s">
        <v>59</v>
      </c>
      <c r="P90" s="18"/>
    </row>
    <row r="91" spans="1:16" s="1" customFormat="1" ht="18.75" customHeight="1" outlineLevel="1" x14ac:dyDescent="0.2">
      <c r="A91" s="29"/>
      <c r="E91" s="27"/>
      <c r="G91" s="30" t="s">
        <v>32</v>
      </c>
      <c r="H91" s="3">
        <f>$H$24</f>
        <v>0</v>
      </c>
      <c r="K91" s="40"/>
      <c r="L91" s="40"/>
      <c r="M91" s="40"/>
      <c r="N91" s="40"/>
      <c r="O91" s="40"/>
      <c r="P91" s="18"/>
    </row>
    <row r="92" spans="1:16" s="1" customFormat="1" ht="12.75" x14ac:dyDescent="0.2">
      <c r="A92" s="29"/>
      <c r="E92" s="27"/>
      <c r="G92" s="1" t="s">
        <v>60</v>
      </c>
      <c r="P92" s="18"/>
    </row>
    <row r="93" spans="1:16" s="1" customFormat="1" ht="18.75" customHeight="1" x14ac:dyDescent="0.2">
      <c r="A93" s="29"/>
      <c r="E93" s="27"/>
      <c r="G93" s="30" t="s">
        <v>32</v>
      </c>
      <c r="H93" s="3">
        <f>$H$24</f>
        <v>0</v>
      </c>
      <c r="K93" s="40"/>
      <c r="L93" s="40"/>
      <c r="M93" s="40"/>
      <c r="N93" s="40"/>
      <c r="O93" s="40"/>
      <c r="P93" s="18"/>
    </row>
  </sheetData>
  <sheetProtection algorithmName="SHA-512" hashValue="L5OWSrXHIVzmKmtEKkYuS8N3WqCN/l2VaL7aFKG3hsTD9N4Y0AQ+sjZjKzVvkgE+6qQ2QZXQf+paMvUY6LRPFw==" saltValue="2tnQzsfbywJkOITsFuurXw==" spinCount="100000" sheet="1" objects="1" scenarios="1"/>
  <mergeCells count="12">
    <mergeCell ref="G14:O15"/>
    <mergeCell ref="B7:E7"/>
    <mergeCell ref="L7:O7"/>
    <mergeCell ref="B8:E8"/>
    <mergeCell ref="L8:O8"/>
    <mergeCell ref="B9:E9"/>
    <mergeCell ref="L9:O9"/>
    <mergeCell ref="B10:E10"/>
    <mergeCell ref="L10:O10"/>
    <mergeCell ref="L11:O11"/>
    <mergeCell ref="B12:E12"/>
    <mergeCell ref="B13:E13"/>
  </mergeCells>
  <conditionalFormatting sqref="A2:A3">
    <cfRule type="endsWith" dxfId="41" priority="1" operator="endsWith" text="BIJLAGE nr">
      <formula>RIGHT(A2,LEN("BIJLAGE nr"))="BIJLAGE nr"</formula>
    </cfRule>
  </conditionalFormatting>
  <conditionalFormatting sqref="B2:E2">
    <cfRule type="endsWith" dxfId="40" priority="2" operator="endsWith" text="BIJLAGE nr">
      <formula>RIGHT(B2,LEN("BIJLAGE nr"))="BIJLAGE nr"</formula>
    </cfRule>
  </conditionalFormatting>
  <conditionalFormatting sqref="C4:E4 E5">
    <cfRule type="cellIs" dxfId="39" priority="57" operator="equal">
      <formula>0</formula>
    </cfRule>
  </conditionalFormatting>
  <conditionalFormatting sqref="E20">
    <cfRule type="cellIs" dxfId="38" priority="14" operator="equal">
      <formula>"onvolledig"</formula>
    </cfRule>
    <cfRule type="cellIs" dxfId="37" priority="15" operator="equal">
      <formula>"ok"</formula>
    </cfRule>
    <cfRule type="cellIs" dxfId="36" priority="16" operator="equal">
      <formula>" "</formula>
    </cfRule>
    <cfRule type="cellIs" dxfId="35" priority="17" operator="equal">
      <formula>"voldoet niet"</formula>
    </cfRule>
  </conditionalFormatting>
  <conditionalFormatting sqref="E31:E33">
    <cfRule type="cellIs" dxfId="34" priority="25" operator="equal">
      <formula>"voldoet niet"</formula>
    </cfRule>
    <cfRule type="cellIs" dxfId="33" priority="20" operator="equal">
      <formula>"onvolledig"</formula>
    </cfRule>
    <cfRule type="cellIs" dxfId="32" priority="21" operator="equal">
      <formula>"ok"</formula>
    </cfRule>
    <cfRule type="cellIs" dxfId="31" priority="24" operator="equal">
      <formula>" "</formula>
    </cfRule>
  </conditionalFormatting>
  <conditionalFormatting sqref="E49:E51">
    <cfRule type="cellIs" dxfId="30" priority="49" operator="equal">
      <formula>"voldoet niet"</formula>
    </cfRule>
    <cfRule type="cellIs" dxfId="29" priority="47" operator="equal">
      <formula>"ok"</formula>
    </cfRule>
    <cfRule type="cellIs" dxfId="28" priority="48" operator="equal">
      <formula>" "</formula>
    </cfRule>
    <cfRule type="cellIs" dxfId="27" priority="19" operator="equal">
      <formula>"onvolledig"</formula>
    </cfRule>
  </conditionalFormatting>
  <conditionalFormatting sqref="E75:E76">
    <cfRule type="cellIs" dxfId="26" priority="38" operator="equal">
      <formula>"onvolledig"</formula>
    </cfRule>
    <cfRule type="cellIs" dxfId="25" priority="39" operator="equal">
      <formula>"ok"</formula>
    </cfRule>
    <cfRule type="cellIs" dxfId="24" priority="41" operator="equal">
      <formula>"voldoet niet"</formula>
    </cfRule>
    <cfRule type="cellIs" dxfId="23" priority="40" operator="equal">
      <formula>" "</formula>
    </cfRule>
  </conditionalFormatting>
  <conditionalFormatting sqref="E86">
    <cfRule type="cellIs" dxfId="22" priority="34" operator="equal">
      <formula>"onvolledig"</formula>
    </cfRule>
    <cfRule type="cellIs" dxfId="21" priority="35" operator="equal">
      <formula>"ok"</formula>
    </cfRule>
  </conditionalFormatting>
  <conditionalFormatting sqref="E86:E87">
    <cfRule type="cellIs" dxfId="20" priority="36" operator="equal">
      <formula>" "</formula>
    </cfRule>
    <cfRule type="cellIs" dxfId="19" priority="37" operator="equal">
      <formula>"voldoet niet"</formula>
    </cfRule>
  </conditionalFormatting>
  <conditionalFormatting sqref="K22">
    <cfRule type="cellIs" dxfId="18" priority="12" operator="equal">
      <formula>"""onvolledig"""</formula>
    </cfRule>
  </conditionalFormatting>
  <conditionalFormatting sqref="K89">
    <cfRule type="cellIs" dxfId="17" priority="32" operator="equal">
      <formula>"""onvolledig"""</formula>
    </cfRule>
  </conditionalFormatting>
  <conditionalFormatting sqref="K22:O22">
    <cfRule type="cellIs" dxfId="16" priority="8" operator="equal">
      <formula>"onvolledig"</formula>
    </cfRule>
    <cfRule type="containsText" dxfId="15" priority="13" operator="containsText" text="voldoet niet">
      <formula>NOT(ISERROR(SEARCH("voldoet niet",K22)))</formula>
    </cfRule>
  </conditionalFormatting>
  <conditionalFormatting sqref="K35:O37">
    <cfRule type="cellIs" dxfId="14" priority="27" operator="lessThan">
      <formula>$C$38</formula>
    </cfRule>
    <cfRule type="cellIs" dxfId="13" priority="26" operator="equal">
      <formula>"onvolledig"</formula>
    </cfRule>
  </conditionalFormatting>
  <conditionalFormatting sqref="K53:O55 K78:O79">
    <cfRule type="cellIs" dxfId="12" priority="58" operator="lessThan">
      <formula>$C$49</formula>
    </cfRule>
  </conditionalFormatting>
  <conditionalFormatting sqref="K53:O55">
    <cfRule type="cellIs" dxfId="11" priority="50" operator="equal">
      <formula>"onvolledig"</formula>
    </cfRule>
  </conditionalFormatting>
  <conditionalFormatting sqref="K78:O79">
    <cfRule type="cellIs" dxfId="10" priority="46" operator="equal">
      <formula>"onvolledig"</formula>
    </cfRule>
  </conditionalFormatting>
  <conditionalFormatting sqref="K89:O89">
    <cfRule type="containsText" dxfId="9" priority="33" operator="containsText" text="voldoet niet">
      <formula>NOT(ISERROR(SEARCH("voldoet niet",K89)))</formula>
    </cfRule>
    <cfRule type="cellIs" dxfId="8" priority="28" operator="equal">
      <formula>"onvolledig"</formula>
    </cfRule>
  </conditionalFormatting>
  <conditionalFormatting sqref="L7:O7">
    <cfRule type="cellIs" dxfId="7" priority="7" operator="notEqual">
      <formula>"Lid 1"</formula>
    </cfRule>
  </conditionalFormatting>
  <conditionalFormatting sqref="L8:O8">
    <cfRule type="cellIs" dxfId="6" priority="6" operator="notEqual">
      <formula>"Lid 2"</formula>
    </cfRule>
  </conditionalFormatting>
  <conditionalFormatting sqref="L9:O9">
    <cfRule type="cellIs" dxfId="5" priority="5" operator="notEqual">
      <formula>"Lid 3"</formula>
    </cfRule>
  </conditionalFormatting>
  <conditionalFormatting sqref="L10:O10">
    <cfRule type="cellIs" dxfId="4" priority="4" operator="notEqual">
      <formula>"Lid 4"</formula>
    </cfRule>
  </conditionalFormatting>
  <conditionalFormatting sqref="L11:O11">
    <cfRule type="cellIs" dxfId="3" priority="3" operator="notEqual">
      <formula>"Lid 5"</formula>
    </cfRule>
  </conditionalFormatting>
  <conditionalFormatting sqref="M22:O22">
    <cfRule type="cellIs" dxfId="2" priority="9" operator="equal">
      <formula>"""onvolledig"""</formula>
    </cfRule>
  </conditionalFormatting>
  <conditionalFormatting sqref="M89:O89">
    <cfRule type="cellIs" dxfId="1" priority="29" operator="equal">
      <formula>"""onvolledig"""</formula>
    </cfRule>
  </conditionalFormatting>
  <conditionalFormatting sqref="AE4:AE6">
    <cfRule type="cellIs" dxfId="0" priority="56" operator="equal">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C10" sqref="C10"/>
    </sheetView>
  </sheetViews>
  <sheetFormatPr defaultColWidth="8.75" defaultRowHeight="14.2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D17" sqref="D17"/>
    </sheetView>
  </sheetViews>
  <sheetFormatPr defaultColWidth="8.75" defaultRowHeight="14.2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3</vt:i4>
      </vt:variant>
    </vt:vector>
  </HeadingPairs>
  <TitlesOfParts>
    <vt:vector size="3" baseType="lpstr">
      <vt:lpstr>Blad1</vt:lpstr>
      <vt:lpstr>Blad2</vt:lpstr>
      <vt:lpstr>Blad3</vt:lpstr>
    </vt:vector>
  </TitlesOfParts>
  <Company>Gent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Pauwels Ingeborg</dc:creator>
  <cp:lastModifiedBy>Tavernier Eline</cp:lastModifiedBy>
  <dcterms:created xsi:type="dcterms:W3CDTF">2014-04-09T09:12:37Z</dcterms:created>
  <dcterms:modified xsi:type="dcterms:W3CDTF">2024-10-16T12:15:33Z</dcterms:modified>
</cp:coreProperties>
</file>